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conoha-wing\canbeused\media\"/>
    </mc:Choice>
  </mc:AlternateContent>
  <xr:revisionPtr revIDLastSave="0" documentId="13_ncr:1_{780A86E9-1B23-4D81-BAA3-CF62B0860443}" xr6:coauthVersionLast="47" xr6:coauthVersionMax="47" xr10:uidLastSave="{00000000-0000-0000-0000-000000000000}"/>
  <bookViews>
    <workbookView xWindow="3300" yWindow="0" windowWidth="25320" windowHeight="11715" tabRatio="500" xr2:uid="{00000000-000D-0000-FFFF-FFFF00000000}"/>
  </bookViews>
  <sheets>
    <sheet name="資産管理表" sheetId="1" r:id="rId1"/>
    <sheet name="記入例" sheetId="2" r:id="rId2"/>
  </sheets>
  <definedNames>
    <definedName name="_xlnm.Print_Area" localSheetId="1">記入例!$A$2:$Q$61</definedName>
    <definedName name="_xlnm.Print_Area" localSheetId="0">資産管理表!$A$2:$Q$61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1" l="1"/>
  <c r="M43" i="2"/>
  <c r="L43" i="2"/>
  <c r="K43" i="2"/>
  <c r="J43" i="2"/>
  <c r="M39" i="2"/>
  <c r="L39" i="2"/>
  <c r="K39" i="2"/>
  <c r="J39" i="2"/>
  <c r="I39" i="2"/>
  <c r="H39" i="2"/>
  <c r="G39" i="2"/>
  <c r="F39" i="2"/>
  <c r="E39" i="2"/>
  <c r="D39" i="2"/>
  <c r="M30" i="2"/>
  <c r="L30" i="2"/>
  <c r="K30" i="2"/>
  <c r="J30" i="2"/>
  <c r="I30" i="2"/>
  <c r="H30" i="2"/>
  <c r="G30" i="2"/>
  <c r="F30" i="2"/>
  <c r="E30" i="2"/>
  <c r="D30" i="2"/>
  <c r="M23" i="2"/>
  <c r="L23" i="2"/>
  <c r="K23" i="2"/>
  <c r="J23" i="2"/>
  <c r="I23" i="2"/>
  <c r="H23" i="2"/>
  <c r="G23" i="2"/>
  <c r="F23" i="2"/>
  <c r="E23" i="2"/>
  <c r="D23" i="2"/>
  <c r="M14" i="2"/>
  <c r="L14" i="2"/>
  <c r="K14" i="2"/>
  <c r="K41" i="2" s="1"/>
  <c r="K42" i="2" s="1"/>
  <c r="L44" i="2" s="1"/>
  <c r="J14" i="2"/>
  <c r="J41" i="2" s="1"/>
  <c r="J42" i="2" s="1"/>
  <c r="K44" i="2" s="1"/>
  <c r="I14" i="2"/>
  <c r="H14" i="2"/>
  <c r="G14" i="2"/>
  <c r="G41" i="2" s="1"/>
  <c r="G42" i="2" s="1"/>
  <c r="F14" i="2"/>
  <c r="F41" i="2" s="1"/>
  <c r="F42" i="2" s="1"/>
  <c r="E14" i="2"/>
  <c r="D14" i="2"/>
  <c r="P8" i="2"/>
  <c r="D7" i="2"/>
  <c r="D6" i="2"/>
  <c r="E6" i="2" s="1"/>
  <c r="M43" i="1"/>
  <c r="L43" i="1"/>
  <c r="K43" i="1"/>
  <c r="J43" i="1"/>
  <c r="I43" i="1"/>
  <c r="H43" i="1"/>
  <c r="G43" i="1"/>
  <c r="F43" i="1"/>
  <c r="E43" i="1"/>
  <c r="M39" i="1"/>
  <c r="L39" i="1"/>
  <c r="K39" i="1"/>
  <c r="J39" i="1"/>
  <c r="I39" i="1"/>
  <c r="H39" i="1"/>
  <c r="G39" i="1"/>
  <c r="F39" i="1"/>
  <c r="E39" i="1"/>
  <c r="D39" i="1"/>
  <c r="M30" i="1"/>
  <c r="L30" i="1"/>
  <c r="K30" i="1"/>
  <c r="J30" i="1"/>
  <c r="I30" i="1"/>
  <c r="H30" i="1"/>
  <c r="G30" i="1"/>
  <c r="F30" i="1"/>
  <c r="E30" i="1"/>
  <c r="D30" i="1"/>
  <c r="M23" i="1"/>
  <c r="L23" i="1"/>
  <c r="K23" i="1"/>
  <c r="J23" i="1"/>
  <c r="I23" i="1"/>
  <c r="H23" i="1"/>
  <c r="G23" i="1"/>
  <c r="F23" i="1"/>
  <c r="E23" i="1"/>
  <c r="D23" i="1"/>
  <c r="M14" i="1"/>
  <c r="M41" i="1" s="1"/>
  <c r="M42" i="1" s="1"/>
  <c r="L14" i="1"/>
  <c r="K14" i="1"/>
  <c r="K41" i="1" s="1"/>
  <c r="K42" i="1" s="1"/>
  <c r="L44" i="1" s="1"/>
  <c r="J14" i="1"/>
  <c r="I14" i="1"/>
  <c r="I41" i="1" s="1"/>
  <c r="I42" i="1" s="1"/>
  <c r="J44" i="1" s="1"/>
  <c r="H14" i="1"/>
  <c r="G14" i="1"/>
  <c r="G41" i="1" s="1"/>
  <c r="G42" i="1" s="1"/>
  <c r="H44" i="1" s="1"/>
  <c r="F14" i="1"/>
  <c r="E14" i="1"/>
  <c r="E41" i="1" s="1"/>
  <c r="E42" i="1" s="1"/>
  <c r="F44" i="1" s="1"/>
  <c r="P10" i="1"/>
  <c r="P8" i="1"/>
  <c r="D6" i="1"/>
  <c r="D7" i="1" s="1"/>
  <c r="D41" i="2" l="1"/>
  <c r="D42" i="2" s="1"/>
  <c r="E44" i="2" s="1"/>
  <c r="H41" i="2"/>
  <c r="H42" i="2" s="1"/>
  <c r="H44" i="2" s="1"/>
  <c r="L41" i="2"/>
  <c r="L42" i="2" s="1"/>
  <c r="M44" i="2" s="1"/>
  <c r="E41" i="2"/>
  <c r="E42" i="2" s="1"/>
  <c r="E43" i="2" s="1"/>
  <c r="I41" i="2"/>
  <c r="M41" i="2"/>
  <c r="M42" i="2" s="1"/>
  <c r="L41" i="1"/>
  <c r="L42" i="1" s="1"/>
  <c r="M44" i="1" s="1"/>
  <c r="E6" i="1"/>
  <c r="E7" i="1" s="1"/>
  <c r="D41" i="1"/>
  <c r="D42" i="1" s="1"/>
  <c r="F41" i="1"/>
  <c r="F42" i="1" s="1"/>
  <c r="G44" i="1" s="1"/>
  <c r="J41" i="1"/>
  <c r="J42" i="1" s="1"/>
  <c r="K44" i="1" s="1"/>
  <c r="H41" i="1"/>
  <c r="H42" i="1" s="1"/>
  <c r="I44" i="1" s="1"/>
  <c r="P7" i="1"/>
  <c r="H43" i="2"/>
  <c r="I44" i="2"/>
  <c r="E7" i="2"/>
  <c r="F6" i="2"/>
  <c r="F44" i="2"/>
  <c r="I42" i="2"/>
  <c r="P7" i="2"/>
  <c r="G44" i="2"/>
  <c r="F43" i="2"/>
  <c r="G43" i="2"/>
  <c r="F6" i="1" l="1"/>
  <c r="F7" i="1" s="1"/>
  <c r="G6" i="1"/>
  <c r="P12" i="2"/>
  <c r="P11" i="2"/>
  <c r="P13" i="2"/>
  <c r="F7" i="2"/>
  <c r="G6" i="2"/>
  <c r="E44" i="1"/>
  <c r="P9" i="1"/>
  <c r="I43" i="2"/>
  <c r="J44" i="2"/>
  <c r="P10" i="2"/>
  <c r="P9" i="2"/>
  <c r="P11" i="1"/>
  <c r="P12" i="1"/>
  <c r="P13" i="1"/>
  <c r="H6" i="1" l="1"/>
  <c r="G7" i="1"/>
  <c r="G7" i="2"/>
  <c r="H6" i="2"/>
  <c r="P15" i="2"/>
  <c r="P16" i="2"/>
  <c r="P15" i="1"/>
  <c r="P16" i="1"/>
  <c r="I6" i="2" l="1"/>
  <c r="H7" i="2"/>
  <c r="I6" i="1"/>
  <c r="H7" i="1"/>
  <c r="I7" i="1" l="1"/>
  <c r="J6" i="1"/>
  <c r="J6" i="2"/>
  <c r="I7" i="2"/>
  <c r="J7" i="2" l="1"/>
  <c r="K6" i="2"/>
  <c r="J7" i="1"/>
  <c r="K6" i="1"/>
  <c r="L6" i="1" l="1"/>
  <c r="K7" i="1"/>
  <c r="K7" i="2"/>
  <c r="L6" i="2"/>
  <c r="M6" i="2" l="1"/>
  <c r="M7" i="2" s="1"/>
  <c r="L7" i="2"/>
  <c r="M6" i="1"/>
  <c r="M7" i="1" s="1"/>
  <c r="L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000-000001000000}">
      <text>
        <r>
          <rPr>
            <sz val="10"/>
            <rFont val="Noto Sans CJK SC"/>
            <family val="2"/>
          </rPr>
          <t>記録を始める年（初期値は仮置き）</t>
        </r>
      </text>
    </comment>
    <comment ref="D4" authorId="0" shapeId="0" xr:uid="{00000000-0006-0000-0000-000002000000}">
      <text>
        <r>
          <rPr>
            <sz val="10"/>
            <rFont val="Noto Sans CJK SC"/>
            <family val="2"/>
          </rPr>
          <t>最新の入力年を選ぶと、右側のまとめが更新されます</t>
        </r>
      </text>
    </comment>
    <comment ref="H4" authorId="0" shapeId="0" xr:uid="{00000000-0006-0000-0000-000003000000}">
      <text>
        <r>
          <rPr>
            <sz val="10"/>
            <rFont val="Noto Sans CJK SC"/>
            <family val="2"/>
          </rPr>
          <t>開始年の世帯主の年齢（初期値は仮置き）。下の年齢の行が自動で計算されます</t>
        </r>
      </text>
    </comment>
    <comment ref="P14" authorId="0" shapeId="0" xr:uid="{00000000-0006-0000-0000-000004000000}">
      <text>
        <r>
          <rPr>
            <sz val="10"/>
            <rFont val="Noto Sans CJK SC"/>
            <family val="2"/>
          </rPr>
          <t>目標の純資産額（初期値</t>
        </r>
        <r>
          <rPr>
            <sz val="10"/>
            <rFont val="Arial"/>
            <family val="2"/>
          </rPr>
          <t>2,000</t>
        </r>
        <r>
          <rPr>
            <sz val="10"/>
            <rFont val="Noto Sans CJK SC"/>
            <family val="2"/>
          </rPr>
          <t>万円の仮置き。自由に変更してください）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100-000001000000}">
      <text>
        <r>
          <rPr>
            <sz val="10"/>
            <rFont val="Noto Sans CJK SC"/>
            <family val="2"/>
          </rPr>
          <t>記録を始める年（初期値は仮置き）</t>
        </r>
      </text>
    </comment>
    <comment ref="D4" authorId="0" shapeId="0" xr:uid="{00000000-0006-0000-0100-000002000000}">
      <text>
        <r>
          <rPr>
            <sz val="10"/>
            <rFont val="Noto Sans CJK SC"/>
            <family val="2"/>
          </rPr>
          <t>最新の入力年を選ぶと、右側のまとめが更新されます</t>
        </r>
      </text>
    </comment>
    <comment ref="H4" authorId="0" shapeId="0" xr:uid="{00000000-0006-0000-0100-000003000000}">
      <text>
        <r>
          <rPr>
            <sz val="10"/>
            <rFont val="Noto Sans CJK SC"/>
            <family val="2"/>
          </rPr>
          <t>開始年の世帯主の年齢（初期値は仮置き）。下の年齢の行が自動で計算されます</t>
        </r>
      </text>
    </comment>
    <comment ref="P14" authorId="0" shapeId="0" xr:uid="{00000000-0006-0000-0100-000004000000}">
      <text>
        <r>
          <rPr>
            <sz val="10"/>
            <rFont val="Noto Sans CJK SC"/>
            <family val="2"/>
          </rPr>
          <t>目標の純資産額（初期値</t>
        </r>
        <r>
          <rPr>
            <sz val="10"/>
            <rFont val="Arial"/>
            <family val="2"/>
          </rPr>
          <t>2,000</t>
        </r>
        <r>
          <rPr>
            <sz val="10"/>
            <rFont val="Noto Sans CJK SC"/>
            <family val="2"/>
          </rPr>
          <t>万円の仮置き。自由に変更してください）</t>
        </r>
      </text>
    </comment>
  </commentList>
</comments>
</file>

<file path=xl/sharedStrings.xml><?xml version="1.0" encoding="utf-8"?>
<sst xmlns="http://schemas.openxmlformats.org/spreadsheetml/2006/main" count="173" uniqueCount="70">
  <si>
    <t>家庭の資産管理表（年単位）</t>
  </si>
  <si>
    <r>
      <rPr>
        <sz val="10"/>
        <color rgb="FF595959"/>
        <rFont val="Noto Sans CJK SC"/>
        <family val="2"/>
      </rPr>
      <t>使い方：年に</t>
    </r>
    <r>
      <rPr>
        <sz val="10"/>
        <color rgb="FF595959"/>
        <rFont val="Meiryo UI"/>
        <family val="3"/>
        <charset val="128"/>
      </rPr>
      <t>1</t>
    </r>
    <r>
      <rPr>
        <sz val="10"/>
        <color rgb="FF595959"/>
        <rFont val="Noto Sans CJK SC"/>
        <family val="2"/>
      </rPr>
      <t>回（例：毎年</t>
    </r>
    <r>
      <rPr>
        <sz val="10"/>
        <color rgb="FF595959"/>
        <rFont val="Meiryo UI"/>
        <family val="3"/>
        <charset val="128"/>
      </rPr>
      <t>12</t>
    </r>
    <r>
      <rPr>
        <sz val="10"/>
        <color rgb="FF595959"/>
        <rFont val="Noto Sans CJK SC"/>
        <family val="2"/>
      </rPr>
      <t xml:space="preserve">月末）、黄色のセルに各口座の残高（円）を入力すると、小計・総資産・純資産・前年比が自動で計算されます。例：メイン口座に </t>
    </r>
    <r>
      <rPr>
        <sz val="10"/>
        <color rgb="FF595959"/>
        <rFont val="Meiryo UI"/>
        <family val="3"/>
        <charset val="128"/>
      </rPr>
      <t xml:space="preserve">1,250,000 </t>
    </r>
    <r>
      <rPr>
        <sz val="10"/>
        <color rgb="FF595959"/>
        <rFont val="Noto Sans CJK SC"/>
        <family val="2"/>
      </rPr>
      <t>と入力。各区分の下の空行（項目名も黄色）には、自由に項目を追加できます。</t>
    </r>
  </si>
  <si>
    <t>開始年</t>
  </si>
  <si>
    <t>最新の年</t>
  </si>
  <si>
    <t>開始年の世帯主の年齢</t>
  </si>
  <si>
    <t>区分</t>
  </si>
  <si>
    <t>項目</t>
  </si>
  <si>
    <t>金融機関・メモ</t>
  </si>
  <si>
    <t>最新の年のまとめ</t>
  </si>
  <si>
    <t>世帯主の年齢</t>
  </si>
  <si>
    <t>総資産</t>
  </si>
  <si>
    <t>現金・預金</t>
  </si>
  <si>
    <t>普通預金（メイン口座）</t>
  </si>
  <si>
    <t>負債</t>
  </si>
  <si>
    <t>普通預金（サブ口座）</t>
  </si>
  <si>
    <t>純資産</t>
  </si>
  <si>
    <t>定期預金</t>
  </si>
  <si>
    <t>前年比</t>
  </si>
  <si>
    <t>手元の現金</t>
  </si>
  <si>
    <t>現金・預金の割合</t>
  </si>
  <si>
    <t>投資の割合</t>
  </si>
  <si>
    <t>その他の割合</t>
  </si>
  <si>
    <t>現金・預金 小計</t>
  </si>
  <si>
    <t>目標の純資産</t>
  </si>
  <si>
    <t>目標達成率</t>
  </si>
  <si>
    <t>投資</t>
  </si>
  <si>
    <r>
      <rPr>
        <sz val="11"/>
        <rFont val="Noto Sans CJK SC"/>
        <family val="2"/>
      </rPr>
      <t>新</t>
    </r>
    <r>
      <rPr>
        <sz val="11"/>
        <rFont val="Meiryo UI"/>
        <family val="3"/>
        <charset val="128"/>
      </rPr>
      <t>NISA</t>
    </r>
  </si>
  <si>
    <t>開始年からの増加額</t>
  </si>
  <si>
    <t>iDeCo</t>
  </si>
  <si>
    <t>株式（特定口座）</t>
  </si>
  <si>
    <t>凡例</t>
  </si>
  <si>
    <t>投資信託（特定口座）</t>
  </si>
  <si>
    <t>黄色のセル</t>
  </si>
  <si>
    <t>入力する欄</t>
  </si>
  <si>
    <t>その他の投資</t>
  </si>
  <si>
    <t>灰色・色付きの行</t>
  </si>
  <si>
    <t>自動計算（入力不要）</t>
  </si>
  <si>
    <t>※ 負債は残っている金額をプラスの数字で入力します</t>
  </si>
  <si>
    <t>投資 小計</t>
  </si>
  <si>
    <t>その他の資産</t>
  </si>
  <si>
    <t>貯蓄型保険（解約返戻金）</t>
  </si>
  <si>
    <t>財形貯蓄</t>
  </si>
  <si>
    <t>その他</t>
  </si>
  <si>
    <t>その他の資産 小計</t>
  </si>
  <si>
    <t>負債（借入）</t>
  </si>
  <si>
    <t>住宅ローン残高</t>
  </si>
  <si>
    <t>自動車ローン残高</t>
  </si>
  <si>
    <t>奨学金残高</t>
  </si>
  <si>
    <t>カードの未払い額</t>
  </si>
  <si>
    <t>その他の借入</t>
  </si>
  <si>
    <t>負債（借入） 小計</t>
  </si>
  <si>
    <t>総資産（預金＋投資＋その他）</t>
  </si>
  <si>
    <t>純資産（総資産 − 負債）</t>
  </si>
  <si>
    <t>純資産の前年比（増減額）</t>
  </si>
  <si>
    <t>-</t>
  </si>
  <si>
    <t>純資産の増減率</t>
  </si>
  <si>
    <t>家庭の資産管理表（年単位）記入例</t>
  </si>
  <si>
    <r>
      <rPr>
        <b/>
        <sz val="10"/>
        <color rgb="FFC00000"/>
        <rFont val="Noto Sans CJK SC"/>
        <family val="2"/>
      </rPr>
      <t>※ 記入例です（数字・金融機関名はすべて架空です）。</t>
    </r>
    <r>
      <rPr>
        <b/>
        <sz val="10"/>
        <color rgb="FFC00000"/>
        <rFont val="Meiryo UI"/>
        <family val="3"/>
        <charset val="128"/>
      </rPr>
      <t>2021</t>
    </r>
    <r>
      <rPr>
        <b/>
        <sz val="10"/>
        <color rgb="FFC00000"/>
        <rFont val="Noto Sans CJK SC"/>
        <family val="2"/>
      </rPr>
      <t>〜</t>
    </r>
    <r>
      <rPr>
        <b/>
        <sz val="10"/>
        <color rgb="FFC00000"/>
        <rFont val="Meiryo UI"/>
        <family val="3"/>
        <charset val="128"/>
      </rPr>
      <t>2026</t>
    </r>
    <r>
      <rPr>
        <b/>
        <sz val="10"/>
        <color rgb="FFC00000"/>
        <rFont val="Noto Sans CJK SC"/>
        <family val="2"/>
      </rPr>
      <t>年の</t>
    </r>
    <r>
      <rPr>
        <b/>
        <sz val="10"/>
        <color rgb="FFC00000"/>
        <rFont val="Meiryo UI"/>
        <family val="3"/>
        <charset val="128"/>
      </rPr>
      <t>6</t>
    </r>
    <r>
      <rPr>
        <b/>
        <sz val="10"/>
        <color rgb="FFC00000"/>
        <rFont val="Noto Sans CJK SC"/>
        <family val="2"/>
      </rPr>
      <t>年分を、毎年</t>
    </r>
    <r>
      <rPr>
        <b/>
        <sz val="10"/>
        <color rgb="FFC00000"/>
        <rFont val="Meiryo UI"/>
        <family val="3"/>
        <charset val="128"/>
      </rPr>
      <t>12</t>
    </r>
    <r>
      <rPr>
        <b/>
        <sz val="10"/>
        <color rgb="FFC00000"/>
        <rFont val="Noto Sans CJK SC"/>
        <family val="2"/>
      </rPr>
      <t>月末の残高で入力した状態です。</t>
    </r>
  </si>
  <si>
    <t>○○銀行</t>
  </si>
  <si>
    <t>△△銀行</t>
  </si>
  <si>
    <t>財布・家</t>
  </si>
  <si>
    <t>子ども名義の口座</t>
  </si>
  <si>
    <t>○○証券</t>
  </si>
  <si>
    <t>△△証券</t>
  </si>
  <si>
    <t>□□生命</t>
  </si>
  <si>
    <t>勤務先</t>
  </si>
  <si>
    <t>ディーラー</t>
  </si>
  <si>
    <t>学生支援機構</t>
  </si>
  <si>
    <t>クレジットカード</t>
  </si>
  <si>
    <t>生活の便利技Excel・Word作成のテンプレートを未登録・無料でダウンロード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</si>
</sst>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年&quot;"/>
    <numFmt numFmtId="177" formatCode="0&quot;歳&quot;"/>
    <numFmt numFmtId="178" formatCode="#,##0;[Red]\-#,##0;\-"/>
    <numFmt numFmtId="179" formatCode="0.0%"/>
    <numFmt numFmtId="180" formatCode="0.0%;[Red]\-0.0%"/>
  </numFmts>
  <fonts count="23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8"/>
      <color rgb="FF1F3864"/>
      <name val="Noto Sans CJK SC"/>
      <family val="2"/>
    </font>
    <font>
      <sz val="11"/>
      <color theme="1"/>
      <name val="Meiryo UI"/>
      <family val="3"/>
      <charset val="128"/>
    </font>
    <font>
      <sz val="10"/>
      <color rgb="FF595959"/>
      <name val="Noto Sans CJK SC"/>
      <family val="2"/>
    </font>
    <font>
      <sz val="10"/>
      <color rgb="FF595959"/>
      <name val="Meiryo UI"/>
      <family val="3"/>
      <charset val="128"/>
    </font>
    <font>
      <b/>
      <sz val="11"/>
      <name val="Noto Sans CJK SC"/>
      <family val="2"/>
    </font>
    <font>
      <sz val="11"/>
      <color rgb="FF0000FF"/>
      <name val="Meiryo UI"/>
      <family val="3"/>
      <charset val="128"/>
    </font>
    <font>
      <b/>
      <sz val="11"/>
      <color rgb="FFFFFFFF"/>
      <name val="Noto Sans CJK SC"/>
      <family val="2"/>
    </font>
    <font>
      <b/>
      <sz val="11"/>
      <color rgb="FFFFFFFF"/>
      <name val="Meiryo UI"/>
      <family val="3"/>
      <charset val="128"/>
    </font>
    <font>
      <sz val="11"/>
      <color rgb="FF595959"/>
      <name val="Noto Sans CJK SC"/>
      <family val="2"/>
    </font>
    <font>
      <sz val="11"/>
      <color rgb="FF595959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Noto Sans CJK SC"/>
      <family val="2"/>
    </font>
    <font>
      <sz val="11"/>
      <name val="Meiryo UI"/>
      <family val="3"/>
      <charset val="128"/>
    </font>
    <font>
      <sz val="11"/>
      <color rgb="FF0000FF"/>
      <name val="Noto Sans CJK SC"/>
      <family val="2"/>
    </font>
    <font>
      <sz val="9"/>
      <color rgb="FF595959"/>
      <name val="Noto Sans CJK SC"/>
      <family val="2"/>
    </font>
    <font>
      <sz val="10"/>
      <name val="Noto Sans CJK SC"/>
      <family val="2"/>
    </font>
    <font>
      <b/>
      <sz val="10"/>
      <color rgb="FFC00000"/>
      <name val="Noto Sans CJK SC"/>
      <family val="2"/>
    </font>
    <font>
      <b/>
      <sz val="10"/>
      <color rgb="FFC00000"/>
      <name val="Meiryo UI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Calibri"/>
      <family val="2"/>
      <charset val="1"/>
    </font>
    <font>
      <b/>
      <u/>
      <sz val="20"/>
      <color theme="10"/>
      <name val="游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BEA"/>
        <bgColor rgb="FFFFFFFF"/>
      </patternFill>
    </fill>
    <fill>
      <patternFill patternType="solid">
        <fgColor rgb="FF5B6B7F"/>
        <bgColor rgb="FF595959"/>
      </patternFill>
    </fill>
    <fill>
      <patternFill patternType="solid">
        <fgColor rgb="FFEEF1F5"/>
        <bgColor rgb="FFE8F1FB"/>
      </patternFill>
    </fill>
    <fill>
      <patternFill patternType="solid">
        <fgColor rgb="FFE8F1FB"/>
        <bgColor rgb="FFEEF1F5"/>
      </patternFill>
    </fill>
    <fill>
      <patternFill patternType="solid">
        <fgColor rgb="FFEAF6EC"/>
        <bgColor rgb="FFEEF1F5"/>
      </patternFill>
    </fill>
    <fill>
      <patternFill patternType="solid">
        <fgColor rgb="FFF4EEFA"/>
        <bgColor rgb="FFEEF1F5"/>
      </patternFill>
    </fill>
    <fill>
      <patternFill patternType="solid">
        <fgColor rgb="FFFBECEC"/>
        <bgColor rgb="FFF4EEFA"/>
      </patternFill>
    </fill>
    <fill>
      <patternFill patternType="solid">
        <fgColor rgb="FFDCE3EC"/>
        <bgColor rgb="FFD9D9D9"/>
      </patternFill>
    </fill>
    <fill>
      <patternFill patternType="solid">
        <fgColor rgb="FFFCE8C8"/>
        <bgColor rgb="FFFBECE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176" fontId="7" fillId="2" borderId="1" xfId="0" applyNumberFormat="1" applyFont="1" applyFill="1" applyBorder="1"/>
    <xf numFmtId="0" fontId="6" fillId="0" borderId="0" xfId="0" applyFont="1" applyAlignment="1">
      <alignment horizontal="right"/>
    </xf>
    <xf numFmtId="177" fontId="7" fillId="2" borderId="1" xfId="0" applyNumberFormat="1" applyFont="1" applyFill="1" applyBorder="1"/>
    <xf numFmtId="0" fontId="8" fillId="3" borderId="1" xfId="0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10" fillId="4" borderId="1" xfId="0" applyFont="1" applyFill="1" applyBorder="1"/>
    <xf numFmtId="177" fontId="11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178" fontId="12" fillId="0" borderId="1" xfId="0" applyNumberFormat="1" applyFont="1" applyBorder="1" applyAlignment="1">
      <alignment horizontal="right"/>
    </xf>
    <xf numFmtId="0" fontId="10" fillId="5" borderId="1" xfId="0" applyFont="1" applyFill="1" applyBorder="1"/>
    <xf numFmtId="0" fontId="13" fillId="5" borderId="1" xfId="0" applyFont="1" applyFill="1" applyBorder="1"/>
    <xf numFmtId="0" fontId="7" fillId="2" borderId="1" xfId="0" applyFont="1" applyFill="1" applyBorder="1"/>
    <xf numFmtId="178" fontId="7" fillId="2" borderId="1" xfId="0" applyNumberFormat="1" applyFont="1" applyFill="1" applyBorder="1"/>
    <xf numFmtId="179" fontId="12" fillId="0" borderId="1" xfId="0" applyNumberFormat="1" applyFont="1" applyBorder="1" applyAlignment="1">
      <alignment horizontal="right"/>
    </xf>
    <xf numFmtId="178" fontId="12" fillId="4" borderId="1" xfId="0" applyNumberFormat="1" applyFont="1" applyFill="1" applyBorder="1"/>
    <xf numFmtId="178" fontId="7" fillId="2" borderId="1" xfId="0" applyNumberFormat="1" applyFont="1" applyFill="1" applyBorder="1" applyAlignment="1">
      <alignment horizontal="right"/>
    </xf>
    <xf numFmtId="0" fontId="10" fillId="6" borderId="1" xfId="0" applyFont="1" applyFill="1" applyBorder="1"/>
    <xf numFmtId="0" fontId="13" fillId="6" borderId="1" xfId="0" applyFont="1" applyFill="1" applyBorder="1"/>
    <xf numFmtId="0" fontId="14" fillId="6" borderId="1" xfId="0" applyFont="1" applyFill="1" applyBorder="1"/>
    <xf numFmtId="0" fontId="15" fillId="2" borderId="0" xfId="0" applyFont="1" applyFill="1"/>
    <xf numFmtId="0" fontId="13" fillId="0" borderId="0" xfId="0" applyFont="1"/>
    <xf numFmtId="0" fontId="13" fillId="4" borderId="0" xfId="0" applyFont="1" applyFill="1"/>
    <xf numFmtId="0" fontId="16" fillId="0" borderId="0" xfId="0" applyFont="1"/>
    <xf numFmtId="0" fontId="10" fillId="7" borderId="1" xfId="0" applyFont="1" applyFill="1" applyBorder="1"/>
    <xf numFmtId="0" fontId="13" fillId="7" borderId="1" xfId="0" applyFont="1" applyFill="1" applyBorder="1"/>
    <xf numFmtId="0" fontId="10" fillId="8" borderId="1" xfId="0" applyFont="1" applyFill="1" applyBorder="1"/>
    <xf numFmtId="0" fontId="13" fillId="8" borderId="1" xfId="0" applyFont="1" applyFill="1" applyBorder="1"/>
    <xf numFmtId="0" fontId="3" fillId="9" borderId="1" xfId="0" applyFont="1" applyFill="1" applyBorder="1"/>
    <xf numFmtId="0" fontId="6" fillId="9" borderId="1" xfId="0" applyFont="1" applyFill="1" applyBorder="1"/>
    <xf numFmtId="178" fontId="12" fillId="9" borderId="1" xfId="0" applyNumberFormat="1" applyFont="1" applyFill="1" applyBorder="1" applyAlignment="1">
      <alignment horizontal="right"/>
    </xf>
    <xf numFmtId="0" fontId="3" fillId="10" borderId="1" xfId="0" applyFont="1" applyFill="1" applyBorder="1"/>
    <xf numFmtId="0" fontId="6" fillId="10" borderId="1" xfId="0" applyFont="1" applyFill="1" applyBorder="1"/>
    <xf numFmtId="178" fontId="12" fillId="10" borderId="1" xfId="0" applyNumberFormat="1" applyFont="1" applyFill="1" applyBorder="1" applyAlignment="1">
      <alignment horizontal="right"/>
    </xf>
    <xf numFmtId="178" fontId="12" fillId="4" borderId="1" xfId="0" applyNumberFormat="1" applyFont="1" applyFill="1" applyBorder="1" applyAlignment="1">
      <alignment horizontal="right"/>
    </xf>
    <xf numFmtId="180" fontId="12" fillId="4" borderId="1" xfId="0" applyNumberFormat="1" applyFont="1" applyFill="1" applyBorder="1" applyAlignment="1">
      <alignment horizontal="right"/>
    </xf>
    <xf numFmtId="0" fontId="18" fillId="0" borderId="0" xfId="0" applyFont="1"/>
    <xf numFmtId="0" fontId="15" fillId="2" borderId="1" xfId="0" applyFont="1" applyFill="1" applyBorder="1"/>
    <xf numFmtId="0" fontId="2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8" fillId="3" borderId="0" xfId="0" applyFont="1" applyFill="1" applyAlignment="1">
      <alignment horizontal="center"/>
    </xf>
  </cellXfs>
  <cellStyles count="2">
    <cellStyle name="ハイパーリンク" xfId="1" builtinId="8"/>
    <cellStyle name="標準" xfId="0" builtinId="0"/>
  </cellStyles>
  <dxfs count="2">
    <dxf>
      <font>
        <b/>
        <color rgb="FF1E7B34"/>
        <name val="Meiryo UI"/>
        <charset val="1"/>
      </font>
    </dxf>
    <dxf>
      <font>
        <b/>
        <color rgb="FF1E7B34"/>
        <name val="Meiryo U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BFBFBF"/>
      <rgbColor rgb="FF878787"/>
      <rgbColor rgb="FF9999FF"/>
      <rgbColor rgb="FFBE4B48"/>
      <rgbColor rgb="FFFFFBEA"/>
      <rgbColor rgb="FFE8F1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6EC"/>
      <rgbColor rgb="FFEEF1F5"/>
      <rgbColor rgb="FFFCE8C8"/>
      <rgbColor rgb="FFDCE3EC"/>
      <rgbColor rgb="FFFBECEC"/>
      <rgbColor rgb="FFF4EEFA"/>
      <rgbColor rgb="FFF4B183"/>
      <rgbColor rgb="FF4A7EBB"/>
      <rgbColor rgb="FF33CCCC"/>
      <rgbColor rgb="FF99CC00"/>
      <rgbColor rgb="FFFFCC00"/>
      <rgbColor rgb="FFFF9900"/>
      <rgbColor rgb="FFFF6600"/>
      <rgbColor rgb="FF5B6B7F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ja-JP" altLang="en-US" sz="1800" b="1" strike="noStrike" spc="-1">
                <a:solidFill>
                  <a:srgbClr val="000000"/>
                </a:solidFill>
                <a:latin typeface="Calibri"/>
              </a:rPr>
              <a:t>総資産と純資産の推移（年ごと）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総資産</c:v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資産管理表!$D$6:$M$6</c:f>
              <c:numCache>
                <c:formatCode>0"年"</c:formatCode>
                <c:ptCount val="1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</c:numCache>
            </c:numRef>
          </c:cat>
          <c:val>
            <c:numRef>
              <c:f>資産管理表!$D$41:$M$41</c:f>
              <c:numCache>
                <c:formatCode>#,##0;[Red]\-#,##0;\-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BB8-4F80-AB16-9D59C1ADBE9A}"/>
            </c:ext>
          </c:extLst>
        </c:ser>
        <c:ser>
          <c:idx val="1"/>
          <c:order val="1"/>
          <c:tx>
            <c:v>純資産</c:v>
          </c:tx>
          <c:spPr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資産管理表!$D$6:$M$6</c:f>
              <c:numCache>
                <c:formatCode>0"年"</c:formatCode>
                <c:ptCount val="10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</c:numCache>
            </c:numRef>
          </c:cat>
          <c:val>
            <c:numRef>
              <c:f>資産管理表!$D$42:$M$42</c:f>
              <c:numCache>
                <c:formatCode>#,##0;[Red]\-#,##0;\-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BB8-4F80-AB16-9D59C1ADB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2777682"/>
        <c:axId val="21024032"/>
      </c:lineChart>
      <c:catAx>
        <c:axId val="92777682"/>
        <c:scaling>
          <c:orientation val="minMax"/>
        </c:scaling>
        <c:delete val="0"/>
        <c:axPos val="b"/>
        <c:numFmt formatCode="0&quot;年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21024032"/>
        <c:crosses val="autoZero"/>
        <c:auto val="1"/>
        <c:lblAlgn val="ctr"/>
        <c:lblOffset val="100"/>
        <c:noMultiLvlLbl val="0"/>
      </c:catAx>
      <c:valAx>
        <c:axId val="2102403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ja-JP" altLang="en-US" sz="1000" b="1" strike="noStrike" spc="-1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9277768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ja-JP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ja-JP" altLang="en-US" sz="1800" b="1" strike="noStrike" spc="-1">
                <a:solidFill>
                  <a:srgbClr val="000000"/>
                </a:solidFill>
                <a:latin typeface="Calibri"/>
              </a:rPr>
              <a:t>総資産と純資産の推移（年ごと）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総資産</c:v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記入例!$D$6:$I$6</c:f>
              <c:numCache>
                <c:formatCode>0"年"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記入例!$D$41:$I$41</c:f>
              <c:numCache>
                <c:formatCode>#,##0;[Red]\-#,##0;\-</c:formatCode>
                <c:ptCount val="6"/>
                <c:pt idx="0">
                  <c:v>3458000</c:v>
                </c:pt>
                <c:pt idx="1">
                  <c:v>5009000</c:v>
                </c:pt>
                <c:pt idx="2">
                  <c:v>7056000</c:v>
                </c:pt>
                <c:pt idx="3">
                  <c:v>9326000</c:v>
                </c:pt>
                <c:pt idx="4">
                  <c:v>12044000</c:v>
                </c:pt>
                <c:pt idx="5">
                  <c:v>15274000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538-4C7F-BAD3-4E1375DD988F}"/>
            </c:ext>
          </c:extLst>
        </c:ser>
        <c:ser>
          <c:idx val="1"/>
          <c:order val="1"/>
          <c:tx>
            <c:v>純資産</c:v>
          </c:tx>
          <c:spPr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記入例!$D$6:$I$6</c:f>
              <c:numCache>
                <c:formatCode>0"年"</c:formatCod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numCache>
            </c:numRef>
          </c:cat>
          <c:val>
            <c:numRef>
              <c:f>記入例!$D$42:$I$42</c:f>
              <c:numCache>
                <c:formatCode>#,##0;[Red]\-#,##0;\-</c:formatCode>
                <c:ptCount val="6"/>
                <c:pt idx="0">
                  <c:v>-369000</c:v>
                </c:pt>
                <c:pt idx="1">
                  <c:v>1723000</c:v>
                </c:pt>
                <c:pt idx="2">
                  <c:v>4356000</c:v>
                </c:pt>
                <c:pt idx="3">
                  <c:v>7148000</c:v>
                </c:pt>
                <c:pt idx="4">
                  <c:v>10359000</c:v>
                </c:pt>
                <c:pt idx="5">
                  <c:v>14151000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538-4C7F-BAD3-4E1375DD9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51627241"/>
        <c:axId val="7419067"/>
      </c:lineChart>
      <c:catAx>
        <c:axId val="51627241"/>
        <c:scaling>
          <c:orientation val="minMax"/>
        </c:scaling>
        <c:delete val="0"/>
        <c:axPos val="b"/>
        <c:numFmt formatCode="0&quot;年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7419067"/>
        <c:crosses val="autoZero"/>
        <c:auto val="1"/>
        <c:lblAlgn val="ctr"/>
        <c:lblOffset val="100"/>
        <c:noMultiLvlLbl val="0"/>
      </c:catAx>
      <c:valAx>
        <c:axId val="74190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ja-JP" altLang="en-US" sz="1000" b="1" strike="noStrike" spc="-1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5162724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ja-JP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44</xdr:row>
      <xdr:rowOff>182520</xdr:rowOff>
    </xdr:from>
    <xdr:to>
      <xdr:col>7</xdr:col>
      <xdr:colOff>33000</xdr:colOff>
      <xdr:row>60</xdr:row>
      <xdr:rowOff>14040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45</xdr:row>
      <xdr:rowOff>1545</xdr:rowOff>
    </xdr:from>
    <xdr:to>
      <xdr:col>7</xdr:col>
      <xdr:colOff>33000</xdr:colOff>
      <xdr:row>60</xdr:row>
      <xdr:rowOff>23565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nbeused.net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anbeused.net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44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7" sqref="A7"/>
      <selection pane="bottomRight"/>
    </sheetView>
  </sheetViews>
  <sheetFormatPr defaultColWidth="8.7109375" defaultRowHeight="15"/>
  <cols>
    <col min="1" max="1" width="13" customWidth="1"/>
    <col min="2" max="2" width="26" customWidth="1"/>
    <col min="3" max="3" width="18" customWidth="1"/>
    <col min="4" max="13" width="14" customWidth="1"/>
    <col min="14" max="14" width="2" customWidth="1"/>
    <col min="15" max="15" width="19" customWidth="1"/>
    <col min="16" max="16" width="14" customWidth="1"/>
  </cols>
  <sheetData>
    <row r="1" spans="1:70" s="44" customFormat="1" ht="49.5" customHeight="1">
      <c r="A1" s="43" t="s">
        <v>69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</row>
    <row r="2" spans="1:70" ht="23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70" ht="15.7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70" ht="15.75">
      <c r="A4" s="4" t="s">
        <v>2</v>
      </c>
      <c r="B4" s="5">
        <v>2026</v>
      </c>
      <c r="C4" s="6" t="s">
        <v>3</v>
      </c>
      <c r="D4" s="5">
        <v>2026</v>
      </c>
      <c r="E4" s="2"/>
      <c r="F4" s="4" t="s">
        <v>4</v>
      </c>
      <c r="G4" s="2"/>
      <c r="H4" s="7">
        <v>40</v>
      </c>
      <c r="I4" s="2"/>
      <c r="J4" s="2"/>
      <c r="K4" s="2"/>
      <c r="L4" s="2"/>
      <c r="M4" s="2"/>
      <c r="N4" s="2"/>
      <c r="O4" s="2"/>
      <c r="P4" s="2"/>
    </row>
    <row r="5" spans="1:7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70" ht="15.75">
      <c r="A6" s="8" t="s">
        <v>5</v>
      </c>
      <c r="B6" s="8" t="s">
        <v>6</v>
      </c>
      <c r="C6" s="8" t="s">
        <v>7</v>
      </c>
      <c r="D6" s="9">
        <f>$B$4</f>
        <v>2026</v>
      </c>
      <c r="E6" s="9">
        <f t="shared" ref="E6:M6" si="0">D6+1</f>
        <v>2027</v>
      </c>
      <c r="F6" s="9">
        <f t="shared" si="0"/>
        <v>2028</v>
      </c>
      <c r="G6" s="9">
        <f t="shared" si="0"/>
        <v>2029</v>
      </c>
      <c r="H6" s="9">
        <f t="shared" si="0"/>
        <v>2030</v>
      </c>
      <c r="I6" s="9">
        <f t="shared" si="0"/>
        <v>2031</v>
      </c>
      <c r="J6" s="9">
        <f t="shared" si="0"/>
        <v>2032</v>
      </c>
      <c r="K6" s="9">
        <f t="shared" si="0"/>
        <v>2033</v>
      </c>
      <c r="L6" s="9">
        <f t="shared" si="0"/>
        <v>2034</v>
      </c>
      <c r="M6" s="9">
        <f t="shared" si="0"/>
        <v>2035</v>
      </c>
      <c r="N6" s="2"/>
      <c r="O6" s="45" t="s">
        <v>8</v>
      </c>
      <c r="P6" s="45"/>
    </row>
    <row r="7" spans="1:70" ht="15.75">
      <c r="A7" s="10"/>
      <c r="B7" s="11" t="s">
        <v>9</v>
      </c>
      <c r="C7" s="10"/>
      <c r="D7" s="12">
        <f t="shared" ref="D7:M7" si="1">$H$4+(D6-$B$4)</f>
        <v>40</v>
      </c>
      <c r="E7" s="12">
        <f t="shared" si="1"/>
        <v>41</v>
      </c>
      <c r="F7" s="12">
        <f t="shared" si="1"/>
        <v>42</v>
      </c>
      <c r="G7" s="12">
        <f t="shared" si="1"/>
        <v>43</v>
      </c>
      <c r="H7" s="12">
        <f t="shared" si="1"/>
        <v>44</v>
      </c>
      <c r="I7" s="12">
        <f t="shared" si="1"/>
        <v>45</v>
      </c>
      <c r="J7" s="12">
        <f t="shared" si="1"/>
        <v>46</v>
      </c>
      <c r="K7" s="12">
        <f t="shared" si="1"/>
        <v>47</v>
      </c>
      <c r="L7" s="12">
        <f t="shared" si="1"/>
        <v>48</v>
      </c>
      <c r="M7" s="12">
        <f t="shared" si="1"/>
        <v>49</v>
      </c>
      <c r="N7" s="2"/>
      <c r="O7" s="13" t="s">
        <v>10</v>
      </c>
      <c r="P7" s="14">
        <f>INDEX($D$41:$M$41,$D$4-$B$4+1)</f>
        <v>0</v>
      </c>
    </row>
    <row r="8" spans="1:70" ht="15.75">
      <c r="A8" s="15" t="s">
        <v>11</v>
      </c>
      <c r="B8" s="16" t="s">
        <v>12</v>
      </c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2"/>
      <c r="O8" s="13" t="s">
        <v>13</v>
      </c>
      <c r="P8" s="14">
        <f>INDEX($D$39:$M$39,$D$4-$B$4+1)</f>
        <v>0</v>
      </c>
    </row>
    <row r="9" spans="1:70" ht="15.75">
      <c r="A9" s="15" t="s">
        <v>11</v>
      </c>
      <c r="B9" s="16" t="s">
        <v>14</v>
      </c>
      <c r="C9" s="17"/>
      <c r="D9" s="18"/>
      <c r="E9" s="18"/>
      <c r="F9" s="18"/>
      <c r="G9" s="18"/>
      <c r="H9" s="18"/>
      <c r="I9" s="18"/>
      <c r="J9" s="18"/>
      <c r="K9" s="18"/>
      <c r="L9" s="18"/>
      <c r="M9" s="18"/>
      <c r="N9" s="2"/>
      <c r="O9" s="13" t="s">
        <v>15</v>
      </c>
      <c r="P9" s="14">
        <f>INDEX($D$42:$M$42,$D$4-$B$4+1)</f>
        <v>0</v>
      </c>
    </row>
    <row r="10" spans="1:70" ht="15.75">
      <c r="A10" s="15" t="s">
        <v>11</v>
      </c>
      <c r="B10" s="16" t="s">
        <v>16</v>
      </c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"/>
      <c r="O10" s="13" t="s">
        <v>17</v>
      </c>
      <c r="P10" s="14" t="str">
        <f>IF($D$4-$B$4+1=1,"-",INDEX($D$42:$M$42,$D$4-$B$4+1)-INDEX($D$42:$M$42,$D$4-$B$4+1-1))</f>
        <v>-</v>
      </c>
    </row>
    <row r="11" spans="1:70" ht="15.75">
      <c r="A11" s="15" t="s">
        <v>11</v>
      </c>
      <c r="B11" s="16" t="s">
        <v>18</v>
      </c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2"/>
      <c r="O11" s="13" t="s">
        <v>19</v>
      </c>
      <c r="P11" s="19">
        <f>IF(P7=0,0,INDEX($D$14:$M$14,$D$4-$B$4+1)/P7)</f>
        <v>0</v>
      </c>
    </row>
    <row r="12" spans="1:70" ht="15.75">
      <c r="A12" s="15" t="s">
        <v>11</v>
      </c>
      <c r="B12" s="17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2"/>
      <c r="O12" s="13" t="s">
        <v>20</v>
      </c>
      <c r="P12" s="19">
        <f>IF(P7=0,0,INDEX($D$23:$M$23,$D$4-$B$4+1)/P7)</f>
        <v>0</v>
      </c>
    </row>
    <row r="13" spans="1:70" ht="15.75">
      <c r="A13" s="15" t="s">
        <v>11</v>
      </c>
      <c r="B13" s="17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2"/>
      <c r="O13" s="13" t="s">
        <v>21</v>
      </c>
      <c r="P13" s="19">
        <f>IF(P7=0,0,INDEX($D$30:$M$30,$D$4-$B$4+1)/P7)</f>
        <v>0</v>
      </c>
    </row>
    <row r="14" spans="1:70" ht="15.75">
      <c r="A14" s="10"/>
      <c r="B14" s="13" t="s">
        <v>22</v>
      </c>
      <c r="C14" s="10"/>
      <c r="D14" s="20">
        <f t="shared" ref="D14:M14" si="2">SUM(D8:D13)</f>
        <v>0</v>
      </c>
      <c r="E14" s="20">
        <f t="shared" si="2"/>
        <v>0</v>
      </c>
      <c r="F14" s="20">
        <f t="shared" si="2"/>
        <v>0</v>
      </c>
      <c r="G14" s="20">
        <f t="shared" si="2"/>
        <v>0</v>
      </c>
      <c r="H14" s="20">
        <f t="shared" si="2"/>
        <v>0</v>
      </c>
      <c r="I14" s="20">
        <f t="shared" si="2"/>
        <v>0</v>
      </c>
      <c r="J14" s="20">
        <f t="shared" si="2"/>
        <v>0</v>
      </c>
      <c r="K14" s="20">
        <f t="shared" si="2"/>
        <v>0</v>
      </c>
      <c r="L14" s="20">
        <f t="shared" si="2"/>
        <v>0</v>
      </c>
      <c r="M14" s="20">
        <f t="shared" si="2"/>
        <v>0</v>
      </c>
      <c r="N14" s="2"/>
      <c r="O14" s="13" t="s">
        <v>23</v>
      </c>
      <c r="P14" s="21">
        <v>20000000</v>
      </c>
    </row>
    <row r="15" spans="1:70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3" t="s">
        <v>24</v>
      </c>
      <c r="P15" s="19">
        <f>IF(P14=0,0,P9/P14)</f>
        <v>0</v>
      </c>
    </row>
    <row r="16" spans="1:70" ht="15.75">
      <c r="A16" s="22" t="s">
        <v>25</v>
      </c>
      <c r="B16" s="23" t="s">
        <v>26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2"/>
      <c r="O16" s="13" t="s">
        <v>27</v>
      </c>
      <c r="P16" s="14">
        <f>P9-$D$42</f>
        <v>0</v>
      </c>
    </row>
    <row r="17" spans="1:16" ht="15.75">
      <c r="A17" s="22" t="s">
        <v>25</v>
      </c>
      <c r="B17" s="24" t="s">
        <v>28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2"/>
      <c r="O17" s="2"/>
      <c r="P17" s="2"/>
    </row>
    <row r="18" spans="1:16" ht="15.75">
      <c r="A18" s="22" t="s">
        <v>25</v>
      </c>
      <c r="B18" s="23" t="s">
        <v>29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2"/>
      <c r="O18" s="4" t="s">
        <v>30</v>
      </c>
      <c r="P18" s="2"/>
    </row>
    <row r="19" spans="1:16" ht="15.75">
      <c r="A19" s="22" t="s">
        <v>25</v>
      </c>
      <c r="B19" s="23" t="s">
        <v>31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2"/>
      <c r="O19" s="25" t="s">
        <v>32</v>
      </c>
      <c r="P19" s="26" t="s">
        <v>33</v>
      </c>
    </row>
    <row r="20" spans="1:16" ht="15.75">
      <c r="A20" s="22" t="s">
        <v>25</v>
      </c>
      <c r="B20" s="23" t="s">
        <v>34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2"/>
      <c r="O20" s="27" t="s">
        <v>35</v>
      </c>
      <c r="P20" s="26" t="s">
        <v>36</v>
      </c>
    </row>
    <row r="21" spans="1:16" ht="15.75">
      <c r="A21" s="22" t="s">
        <v>25</v>
      </c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2"/>
      <c r="O21" s="28" t="s">
        <v>37</v>
      </c>
      <c r="P21" s="2"/>
    </row>
    <row r="22" spans="1:16" ht="15.75">
      <c r="A22" s="22" t="s">
        <v>25</v>
      </c>
      <c r="B22" s="17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2"/>
      <c r="O22" s="2"/>
      <c r="P22" s="2"/>
    </row>
    <row r="23" spans="1:16" ht="15.75">
      <c r="A23" s="10"/>
      <c r="B23" s="13" t="s">
        <v>38</v>
      </c>
      <c r="C23" s="10"/>
      <c r="D23" s="20">
        <f t="shared" ref="D23:M23" si="3">SUM(D16:D22)</f>
        <v>0</v>
      </c>
      <c r="E23" s="20">
        <f t="shared" si="3"/>
        <v>0</v>
      </c>
      <c r="F23" s="20">
        <f t="shared" si="3"/>
        <v>0</v>
      </c>
      <c r="G23" s="20">
        <f t="shared" si="3"/>
        <v>0</v>
      </c>
      <c r="H23" s="20">
        <f t="shared" si="3"/>
        <v>0</v>
      </c>
      <c r="I23" s="20">
        <f t="shared" si="3"/>
        <v>0</v>
      </c>
      <c r="J23" s="20">
        <f t="shared" si="3"/>
        <v>0</v>
      </c>
      <c r="K23" s="20">
        <f t="shared" si="3"/>
        <v>0</v>
      </c>
      <c r="L23" s="20">
        <f t="shared" si="3"/>
        <v>0</v>
      </c>
      <c r="M23" s="20">
        <f t="shared" si="3"/>
        <v>0</v>
      </c>
      <c r="N23" s="2"/>
      <c r="O23" s="2"/>
      <c r="P23" s="2"/>
    </row>
    <row r="24" spans="1:16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5.75">
      <c r="A25" s="29" t="s">
        <v>39</v>
      </c>
      <c r="B25" s="30" t="s">
        <v>40</v>
      </c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2"/>
      <c r="O25" s="2"/>
      <c r="P25" s="2"/>
    </row>
    <row r="26" spans="1:16" ht="15.75">
      <c r="A26" s="29" t="s">
        <v>39</v>
      </c>
      <c r="B26" s="30" t="s">
        <v>41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2"/>
      <c r="O26" s="2"/>
      <c r="P26" s="2"/>
    </row>
    <row r="27" spans="1:16" ht="15.75">
      <c r="A27" s="29" t="s">
        <v>39</v>
      </c>
      <c r="B27" s="30" t="s">
        <v>42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2"/>
      <c r="O27" s="2"/>
      <c r="P27" s="2"/>
    </row>
    <row r="28" spans="1:16" ht="15.75">
      <c r="A28" s="29" t="s">
        <v>39</v>
      </c>
      <c r="B28" s="17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2"/>
      <c r="O28" s="2"/>
      <c r="P28" s="2"/>
    </row>
    <row r="29" spans="1:16" ht="15.75">
      <c r="A29" s="29" t="s">
        <v>39</v>
      </c>
      <c r="B29" s="17"/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2"/>
      <c r="O29" s="2"/>
      <c r="P29" s="2"/>
    </row>
    <row r="30" spans="1:16" ht="15.75">
      <c r="A30" s="10"/>
      <c r="B30" s="13" t="s">
        <v>43</v>
      </c>
      <c r="C30" s="10"/>
      <c r="D30" s="20">
        <f t="shared" ref="D30:M30" si="4">SUM(D25:D29)</f>
        <v>0</v>
      </c>
      <c r="E30" s="20">
        <f t="shared" si="4"/>
        <v>0</v>
      </c>
      <c r="F30" s="20">
        <f t="shared" si="4"/>
        <v>0</v>
      </c>
      <c r="G30" s="20">
        <f t="shared" si="4"/>
        <v>0</v>
      </c>
      <c r="H30" s="20">
        <f t="shared" si="4"/>
        <v>0</v>
      </c>
      <c r="I30" s="20">
        <f t="shared" si="4"/>
        <v>0</v>
      </c>
      <c r="J30" s="20">
        <f t="shared" si="4"/>
        <v>0</v>
      </c>
      <c r="K30" s="20">
        <f t="shared" si="4"/>
        <v>0</v>
      </c>
      <c r="L30" s="20">
        <f t="shared" si="4"/>
        <v>0</v>
      </c>
      <c r="M30" s="20">
        <f t="shared" si="4"/>
        <v>0</v>
      </c>
      <c r="N30" s="2"/>
      <c r="O30" s="2"/>
      <c r="P30" s="2"/>
    </row>
    <row r="31" spans="1:16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5.75">
      <c r="A32" s="31" t="s">
        <v>44</v>
      </c>
      <c r="B32" s="32" t="s">
        <v>45</v>
      </c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2"/>
      <c r="O32" s="2"/>
      <c r="P32" s="2"/>
    </row>
    <row r="33" spans="1:16" ht="15.75">
      <c r="A33" s="31" t="s">
        <v>44</v>
      </c>
      <c r="B33" s="32" t="s">
        <v>46</v>
      </c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2"/>
      <c r="O33" s="2"/>
      <c r="P33" s="2"/>
    </row>
    <row r="34" spans="1:16" ht="15.75">
      <c r="A34" s="31" t="s">
        <v>44</v>
      </c>
      <c r="B34" s="32" t="s">
        <v>47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2"/>
      <c r="O34" s="2"/>
      <c r="P34" s="2"/>
    </row>
    <row r="35" spans="1:16" ht="15.75">
      <c r="A35" s="31" t="s">
        <v>44</v>
      </c>
      <c r="B35" s="32" t="s">
        <v>48</v>
      </c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2"/>
      <c r="O35" s="2"/>
      <c r="P35" s="2"/>
    </row>
    <row r="36" spans="1:16" ht="15.75">
      <c r="A36" s="31" t="s">
        <v>44</v>
      </c>
      <c r="B36" s="32" t="s">
        <v>49</v>
      </c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2"/>
      <c r="O36" s="2"/>
      <c r="P36" s="2"/>
    </row>
    <row r="37" spans="1:16" ht="15.75">
      <c r="A37" s="31" t="s">
        <v>44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2"/>
      <c r="O37" s="2"/>
      <c r="P37" s="2"/>
    </row>
    <row r="38" spans="1:16" ht="15.75">
      <c r="A38" s="31" t="s">
        <v>44</v>
      </c>
      <c r="B38" s="17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2"/>
      <c r="O38" s="2"/>
      <c r="P38" s="2"/>
    </row>
    <row r="39" spans="1:16" ht="15.75">
      <c r="A39" s="10"/>
      <c r="B39" s="13" t="s">
        <v>50</v>
      </c>
      <c r="C39" s="10"/>
      <c r="D39" s="20">
        <f t="shared" ref="D39:M39" si="5">SUM(D32:D38)</f>
        <v>0</v>
      </c>
      <c r="E39" s="20">
        <f t="shared" si="5"/>
        <v>0</v>
      </c>
      <c r="F39" s="20">
        <f t="shared" si="5"/>
        <v>0</v>
      </c>
      <c r="G39" s="20">
        <f t="shared" si="5"/>
        <v>0</v>
      </c>
      <c r="H39" s="20">
        <f t="shared" si="5"/>
        <v>0</v>
      </c>
      <c r="I39" s="20">
        <f t="shared" si="5"/>
        <v>0</v>
      </c>
      <c r="J39" s="20">
        <f t="shared" si="5"/>
        <v>0</v>
      </c>
      <c r="K39" s="20">
        <f t="shared" si="5"/>
        <v>0</v>
      </c>
      <c r="L39" s="20">
        <f t="shared" si="5"/>
        <v>0</v>
      </c>
      <c r="M39" s="20">
        <f t="shared" si="5"/>
        <v>0</v>
      </c>
      <c r="N39" s="2"/>
      <c r="O39" s="2"/>
      <c r="P39" s="2"/>
    </row>
    <row r="40" spans="1:16" ht="15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5.75">
      <c r="A41" s="33"/>
      <c r="B41" s="34" t="s">
        <v>51</v>
      </c>
      <c r="C41" s="33"/>
      <c r="D41" s="35">
        <f t="shared" ref="D41:M41" si="6">D14+D23+D30</f>
        <v>0</v>
      </c>
      <c r="E41" s="35">
        <f t="shared" si="6"/>
        <v>0</v>
      </c>
      <c r="F41" s="35">
        <f t="shared" si="6"/>
        <v>0</v>
      </c>
      <c r="G41" s="35">
        <f t="shared" si="6"/>
        <v>0</v>
      </c>
      <c r="H41" s="35">
        <f t="shared" si="6"/>
        <v>0</v>
      </c>
      <c r="I41" s="35">
        <f t="shared" si="6"/>
        <v>0</v>
      </c>
      <c r="J41" s="35">
        <f t="shared" si="6"/>
        <v>0</v>
      </c>
      <c r="K41" s="35">
        <f t="shared" si="6"/>
        <v>0</v>
      </c>
      <c r="L41" s="35">
        <f t="shared" si="6"/>
        <v>0</v>
      </c>
      <c r="M41" s="35">
        <f t="shared" si="6"/>
        <v>0</v>
      </c>
      <c r="N41" s="2"/>
      <c r="O41" s="2"/>
      <c r="P41" s="2"/>
    </row>
    <row r="42" spans="1:16" ht="15.75">
      <c r="A42" s="36"/>
      <c r="B42" s="37" t="s">
        <v>52</v>
      </c>
      <c r="C42" s="36"/>
      <c r="D42" s="38">
        <f t="shared" ref="D42:M42" si="7">D41-D39</f>
        <v>0</v>
      </c>
      <c r="E42" s="38">
        <f t="shared" si="7"/>
        <v>0</v>
      </c>
      <c r="F42" s="38">
        <f t="shared" si="7"/>
        <v>0</v>
      </c>
      <c r="G42" s="38">
        <f t="shared" si="7"/>
        <v>0</v>
      </c>
      <c r="H42" s="38">
        <f t="shared" si="7"/>
        <v>0</v>
      </c>
      <c r="I42" s="38">
        <f t="shared" si="7"/>
        <v>0</v>
      </c>
      <c r="J42" s="38">
        <f t="shared" si="7"/>
        <v>0</v>
      </c>
      <c r="K42" s="38">
        <f t="shared" si="7"/>
        <v>0</v>
      </c>
      <c r="L42" s="38">
        <f t="shared" si="7"/>
        <v>0</v>
      </c>
      <c r="M42" s="38">
        <f t="shared" si="7"/>
        <v>0</v>
      </c>
      <c r="N42" s="2"/>
      <c r="O42" s="2"/>
      <c r="P42" s="2"/>
    </row>
    <row r="43" spans="1:16" ht="15.75">
      <c r="A43" s="10"/>
      <c r="B43" s="13" t="s">
        <v>53</v>
      </c>
      <c r="C43" s="10"/>
      <c r="D43" s="39" t="s">
        <v>54</v>
      </c>
      <c r="E43" s="39" t="str">
        <f t="shared" ref="E43:M43" si="8">IF(OR(COUNT(E8:E13,E16:E22,E25:E29,E32:E38)=0,COUNT(D8:D13,D16:D22,D25:D29,D32:D38)=0),"-",E42-D42)</f>
        <v>-</v>
      </c>
      <c r="F43" s="39" t="str">
        <f t="shared" si="8"/>
        <v>-</v>
      </c>
      <c r="G43" s="39" t="str">
        <f t="shared" si="8"/>
        <v>-</v>
      </c>
      <c r="H43" s="39" t="str">
        <f t="shared" si="8"/>
        <v>-</v>
      </c>
      <c r="I43" s="39" t="str">
        <f t="shared" si="8"/>
        <v>-</v>
      </c>
      <c r="J43" s="39" t="str">
        <f t="shared" si="8"/>
        <v>-</v>
      </c>
      <c r="K43" s="39" t="str">
        <f t="shared" si="8"/>
        <v>-</v>
      </c>
      <c r="L43" s="39" t="str">
        <f t="shared" si="8"/>
        <v>-</v>
      </c>
      <c r="M43" s="39" t="str">
        <f t="shared" si="8"/>
        <v>-</v>
      </c>
      <c r="N43" s="2"/>
      <c r="O43" s="2"/>
      <c r="P43" s="2"/>
    </row>
    <row r="44" spans="1:16" ht="15.75">
      <c r="A44" s="10"/>
      <c r="B44" s="13" t="s">
        <v>55</v>
      </c>
      <c r="C44" s="10"/>
      <c r="D44" s="40" t="s">
        <v>54</v>
      </c>
      <c r="E44" s="40" t="str">
        <f t="shared" ref="E44:M44" si="9">IF(OR(COUNT(E8:E13,E16:E22,E25:E29,E32:E38)=0,COUNT(D8:D13,D16:D22,D25:D29,D32:D38)=0,D42&lt;=0),"-",E42/D42-1)</f>
        <v>-</v>
      </c>
      <c r="F44" s="40" t="str">
        <f t="shared" si="9"/>
        <v>-</v>
      </c>
      <c r="G44" s="40" t="str">
        <f t="shared" si="9"/>
        <v>-</v>
      </c>
      <c r="H44" s="40" t="str">
        <f t="shared" si="9"/>
        <v>-</v>
      </c>
      <c r="I44" s="40" t="str">
        <f t="shared" si="9"/>
        <v>-</v>
      </c>
      <c r="J44" s="40" t="str">
        <f t="shared" si="9"/>
        <v>-</v>
      </c>
      <c r="K44" s="40" t="str">
        <f t="shared" si="9"/>
        <v>-</v>
      </c>
      <c r="L44" s="40" t="str">
        <f t="shared" si="9"/>
        <v>-</v>
      </c>
      <c r="M44" s="40" t="str">
        <f t="shared" si="9"/>
        <v>-</v>
      </c>
      <c r="N44" s="2"/>
      <c r="O44" s="2"/>
      <c r="P44" s="2"/>
    </row>
  </sheetData>
  <mergeCells count="1">
    <mergeCell ref="O6:P6"/>
  </mergeCells>
  <phoneticPr fontId="20"/>
  <conditionalFormatting sqref="E43:M44">
    <cfRule type="cellIs" dxfId="1" priority="2" operator="greaterThan">
      <formula>0</formula>
    </cfRule>
  </conditionalFormatting>
  <dataValidations count="1">
    <dataValidation type="whole" sqref="D4" xr:uid="{00000000-0002-0000-0000-000000000000}">
      <formula1>$B$4</formula1>
      <formula2>$B$4+9</formula2>
    </dataValidation>
  </dataValidations>
  <hyperlinks>
    <hyperlink ref="A1:BR1" r:id="rId1" display="生活の便利技Excel・Word作成のテンプレートを未登録・無料でダウンロード" xr:uid="{6843777B-D420-4D75-9C0E-7DB40995AE2C}"/>
  </hyperlinks>
  <pageMargins left="0.23622047244094491" right="0.19685039370078741" top="0.49" bottom="0.27559055118110237" header="0.31496062992125984" footer="0.23622047244094491"/>
  <pageSetup paperSize="9" scale="59" orientation="landscape" horizontalDpi="300" verticalDpi="300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4B183"/>
    <pageSetUpPr fitToPage="1"/>
  </sheetPr>
  <dimension ref="A1:BR44"/>
  <sheetViews>
    <sheetView zoomScaleNormal="100" workbookViewId="0">
      <pane xSplit="3" ySplit="7" topLeftCell="D8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8.7109375" defaultRowHeight="15"/>
  <cols>
    <col min="1" max="1" width="13" customWidth="1"/>
    <col min="2" max="2" width="26" customWidth="1"/>
    <col min="3" max="3" width="18" customWidth="1"/>
    <col min="4" max="13" width="14" customWidth="1"/>
    <col min="14" max="14" width="2" customWidth="1"/>
    <col min="15" max="15" width="19" customWidth="1"/>
    <col min="16" max="16" width="14" customWidth="1"/>
  </cols>
  <sheetData>
    <row r="1" spans="1:70" s="44" customFormat="1" ht="49.5" customHeight="1">
      <c r="A1" s="43" t="s">
        <v>69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</row>
    <row r="2" spans="1:70" ht="23.25">
      <c r="A2" s="1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70" ht="15.75">
      <c r="A3" s="41" t="s">
        <v>57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70" ht="15.75">
      <c r="A4" s="4" t="s">
        <v>2</v>
      </c>
      <c r="B4" s="5">
        <v>2021</v>
      </c>
      <c r="C4" s="6" t="s">
        <v>3</v>
      </c>
      <c r="D4" s="5">
        <v>2026</v>
      </c>
      <c r="E4" s="2"/>
      <c r="F4" s="4" t="s">
        <v>4</v>
      </c>
      <c r="G4" s="2"/>
      <c r="H4" s="7">
        <v>35</v>
      </c>
      <c r="I4" s="2"/>
      <c r="J4" s="2"/>
      <c r="K4" s="2"/>
      <c r="L4" s="2"/>
      <c r="M4" s="2"/>
      <c r="N4" s="2"/>
      <c r="O4" s="2"/>
      <c r="P4" s="2"/>
    </row>
    <row r="5" spans="1:7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70" ht="15.75">
      <c r="A6" s="8" t="s">
        <v>5</v>
      </c>
      <c r="B6" s="8" t="s">
        <v>6</v>
      </c>
      <c r="C6" s="8" t="s">
        <v>7</v>
      </c>
      <c r="D6" s="9">
        <f>$B$4</f>
        <v>2021</v>
      </c>
      <c r="E6" s="9">
        <f t="shared" ref="E6:M6" si="0">D6+1</f>
        <v>2022</v>
      </c>
      <c r="F6" s="9">
        <f t="shared" si="0"/>
        <v>2023</v>
      </c>
      <c r="G6" s="9">
        <f t="shared" si="0"/>
        <v>2024</v>
      </c>
      <c r="H6" s="9">
        <f t="shared" si="0"/>
        <v>2025</v>
      </c>
      <c r="I6" s="9">
        <f t="shared" si="0"/>
        <v>2026</v>
      </c>
      <c r="J6" s="9">
        <f t="shared" si="0"/>
        <v>2027</v>
      </c>
      <c r="K6" s="9">
        <f t="shared" si="0"/>
        <v>2028</v>
      </c>
      <c r="L6" s="9">
        <f t="shared" si="0"/>
        <v>2029</v>
      </c>
      <c r="M6" s="9">
        <f t="shared" si="0"/>
        <v>2030</v>
      </c>
      <c r="N6" s="2"/>
      <c r="O6" s="45" t="s">
        <v>8</v>
      </c>
      <c r="P6" s="45"/>
    </row>
    <row r="7" spans="1:70" ht="15.75">
      <c r="A7" s="10"/>
      <c r="B7" s="11" t="s">
        <v>9</v>
      </c>
      <c r="C7" s="10"/>
      <c r="D7" s="12">
        <f t="shared" ref="D7:M7" si="1">$H$4+(D6-$B$4)</f>
        <v>35</v>
      </c>
      <c r="E7" s="12">
        <f t="shared" si="1"/>
        <v>36</v>
      </c>
      <c r="F7" s="12">
        <f t="shared" si="1"/>
        <v>37</v>
      </c>
      <c r="G7" s="12">
        <f t="shared" si="1"/>
        <v>38</v>
      </c>
      <c r="H7" s="12">
        <f t="shared" si="1"/>
        <v>39</v>
      </c>
      <c r="I7" s="12">
        <f t="shared" si="1"/>
        <v>40</v>
      </c>
      <c r="J7" s="12">
        <f t="shared" si="1"/>
        <v>41</v>
      </c>
      <c r="K7" s="12">
        <f t="shared" si="1"/>
        <v>42</v>
      </c>
      <c r="L7" s="12">
        <f t="shared" si="1"/>
        <v>43</v>
      </c>
      <c r="M7" s="12">
        <f t="shared" si="1"/>
        <v>44</v>
      </c>
      <c r="N7" s="2"/>
      <c r="O7" s="13" t="s">
        <v>10</v>
      </c>
      <c r="P7" s="14">
        <f>INDEX($D$41:$M$41,$D$4-$B$4+1)</f>
        <v>15274000</v>
      </c>
    </row>
    <row r="8" spans="1:70" ht="15.75">
      <c r="A8" s="15" t="s">
        <v>11</v>
      </c>
      <c r="B8" s="16" t="s">
        <v>12</v>
      </c>
      <c r="C8" s="42" t="s">
        <v>58</v>
      </c>
      <c r="D8" s="18">
        <v>890000</v>
      </c>
      <c r="E8" s="18">
        <v>1160000</v>
      </c>
      <c r="F8" s="18">
        <v>1500000</v>
      </c>
      <c r="G8" s="18">
        <v>1640000</v>
      </c>
      <c r="H8" s="18">
        <v>1900000</v>
      </c>
      <c r="I8" s="18">
        <v>2170000</v>
      </c>
      <c r="J8" s="18"/>
      <c r="K8" s="18"/>
      <c r="L8" s="18"/>
      <c r="M8" s="18"/>
      <c r="N8" s="2"/>
      <c r="O8" s="13" t="s">
        <v>13</v>
      </c>
      <c r="P8" s="14">
        <f>INDEX($D$39:$M$39,$D$4-$B$4+1)</f>
        <v>1123000</v>
      </c>
    </row>
    <row r="9" spans="1:70" ht="15.75">
      <c r="A9" s="15" t="s">
        <v>11</v>
      </c>
      <c r="B9" s="16" t="s">
        <v>14</v>
      </c>
      <c r="C9" s="42" t="s">
        <v>59</v>
      </c>
      <c r="D9" s="18">
        <v>180000</v>
      </c>
      <c r="E9" s="18">
        <v>260000</v>
      </c>
      <c r="F9" s="18">
        <v>330000</v>
      </c>
      <c r="G9" s="18">
        <v>400000</v>
      </c>
      <c r="H9" s="18">
        <v>420000</v>
      </c>
      <c r="I9" s="18">
        <v>490000</v>
      </c>
      <c r="J9" s="18"/>
      <c r="K9" s="18"/>
      <c r="L9" s="18"/>
      <c r="M9" s="18"/>
      <c r="N9" s="2"/>
      <c r="O9" s="13" t="s">
        <v>15</v>
      </c>
      <c r="P9" s="14">
        <f>INDEX($D$42:$M$42,$D$4-$B$4+1)</f>
        <v>14151000</v>
      </c>
    </row>
    <row r="10" spans="1:70" ht="15.75">
      <c r="A10" s="15" t="s">
        <v>11</v>
      </c>
      <c r="B10" s="16" t="s">
        <v>16</v>
      </c>
      <c r="C10" s="42" t="s">
        <v>58</v>
      </c>
      <c r="D10" s="18">
        <v>500000</v>
      </c>
      <c r="E10" s="18">
        <v>500000</v>
      </c>
      <c r="F10" s="18">
        <v>1000000</v>
      </c>
      <c r="G10" s="18">
        <v>1000000</v>
      </c>
      <c r="H10" s="18">
        <v>1000000</v>
      </c>
      <c r="I10" s="18">
        <v>1500000</v>
      </c>
      <c r="J10" s="18"/>
      <c r="K10" s="18"/>
      <c r="L10" s="18"/>
      <c r="M10" s="18"/>
      <c r="N10" s="2"/>
      <c r="O10" s="13" t="s">
        <v>17</v>
      </c>
      <c r="P10" s="14">
        <f>IF($D$4-$B$4+1=1,"-",INDEX($D$42:$M$42,$D$4-$B$4+1)-INDEX($D$42:$M$42,$D$4-$B$4+1-1))</f>
        <v>3792000</v>
      </c>
    </row>
    <row r="11" spans="1:70" ht="15.75">
      <c r="A11" s="15" t="s">
        <v>11</v>
      </c>
      <c r="B11" s="16" t="s">
        <v>18</v>
      </c>
      <c r="C11" s="42" t="s">
        <v>60</v>
      </c>
      <c r="D11" s="18">
        <v>28000</v>
      </c>
      <c r="E11" s="18">
        <v>49000</v>
      </c>
      <c r="F11" s="18">
        <v>46000</v>
      </c>
      <c r="G11" s="18">
        <v>26000</v>
      </c>
      <c r="H11" s="18">
        <v>54000</v>
      </c>
      <c r="I11" s="18">
        <v>54000</v>
      </c>
      <c r="J11" s="18"/>
      <c r="K11" s="18"/>
      <c r="L11" s="18"/>
      <c r="M11" s="18"/>
      <c r="N11" s="2"/>
      <c r="O11" s="13" t="s">
        <v>19</v>
      </c>
      <c r="P11" s="19">
        <f>IF(P7=0,0,INDEX($D$14:$M$14,$D$4-$B$4+1)/P7)</f>
        <v>0.33154379992143512</v>
      </c>
    </row>
    <row r="12" spans="1:70" ht="15.75">
      <c r="A12" s="15" t="s">
        <v>11</v>
      </c>
      <c r="B12" s="42" t="s">
        <v>61</v>
      </c>
      <c r="C12" s="42" t="s">
        <v>59</v>
      </c>
      <c r="D12" s="18">
        <v>100000</v>
      </c>
      <c r="E12" s="18">
        <v>250000</v>
      </c>
      <c r="F12" s="18">
        <v>400000</v>
      </c>
      <c r="G12" s="18">
        <v>550000</v>
      </c>
      <c r="H12" s="18">
        <v>700000</v>
      </c>
      <c r="I12" s="18">
        <v>850000</v>
      </c>
      <c r="J12" s="18"/>
      <c r="K12" s="18"/>
      <c r="L12" s="18"/>
      <c r="M12" s="18"/>
      <c r="N12" s="2"/>
      <c r="O12" s="13" t="s">
        <v>20</v>
      </c>
      <c r="P12" s="19">
        <f>IF(P7=0,0,INDEX($D$23:$M$23,$D$4-$B$4+1)/P7)</f>
        <v>0.508052900353542</v>
      </c>
    </row>
    <row r="13" spans="1:70" ht="15.75">
      <c r="A13" s="15" t="s">
        <v>11</v>
      </c>
      <c r="B13" s="17"/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2"/>
      <c r="O13" s="13" t="s">
        <v>21</v>
      </c>
      <c r="P13" s="19">
        <f>IF(P7=0,0,INDEX($D$30:$M$30,$D$4-$B$4+1)/P7)</f>
        <v>0.1604032997250229</v>
      </c>
    </row>
    <row r="14" spans="1:70" ht="15.75">
      <c r="A14" s="10"/>
      <c r="B14" s="13" t="s">
        <v>22</v>
      </c>
      <c r="C14" s="10"/>
      <c r="D14" s="20">
        <f t="shared" ref="D14:M14" si="2">SUM(D8:D13)</f>
        <v>1698000</v>
      </c>
      <c r="E14" s="20">
        <f t="shared" si="2"/>
        <v>2219000</v>
      </c>
      <c r="F14" s="20">
        <f t="shared" si="2"/>
        <v>3276000</v>
      </c>
      <c r="G14" s="20">
        <f t="shared" si="2"/>
        <v>3616000</v>
      </c>
      <c r="H14" s="20">
        <f t="shared" si="2"/>
        <v>4074000</v>
      </c>
      <c r="I14" s="20">
        <f t="shared" si="2"/>
        <v>5064000</v>
      </c>
      <c r="J14" s="20">
        <f t="shared" si="2"/>
        <v>0</v>
      </c>
      <c r="K14" s="20">
        <f t="shared" si="2"/>
        <v>0</v>
      </c>
      <c r="L14" s="20">
        <f t="shared" si="2"/>
        <v>0</v>
      </c>
      <c r="M14" s="20">
        <f t="shared" si="2"/>
        <v>0</v>
      </c>
      <c r="N14" s="2"/>
      <c r="O14" s="13" t="s">
        <v>23</v>
      </c>
      <c r="P14" s="21">
        <v>20000000</v>
      </c>
    </row>
    <row r="15" spans="1:70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3" t="s">
        <v>24</v>
      </c>
      <c r="P15" s="19">
        <f>IF(P14=0,0,P9/P14)</f>
        <v>0.70755000000000001</v>
      </c>
    </row>
    <row r="16" spans="1:70" ht="15.75">
      <c r="A16" s="22" t="s">
        <v>25</v>
      </c>
      <c r="B16" s="23" t="s">
        <v>26</v>
      </c>
      <c r="C16" s="42" t="s">
        <v>62</v>
      </c>
      <c r="D16" s="18">
        <v>0</v>
      </c>
      <c r="E16" s="18">
        <v>0</v>
      </c>
      <c r="F16" s="18">
        <v>0</v>
      </c>
      <c r="G16" s="18">
        <v>1300000</v>
      </c>
      <c r="H16" s="18">
        <v>2750000</v>
      </c>
      <c r="I16" s="18">
        <v>4200000</v>
      </c>
      <c r="J16" s="18"/>
      <c r="K16" s="18"/>
      <c r="L16" s="18"/>
      <c r="M16" s="18"/>
      <c r="N16" s="2"/>
      <c r="O16" s="13" t="s">
        <v>27</v>
      </c>
      <c r="P16" s="14">
        <f>P9-$D$42</f>
        <v>14520000</v>
      </c>
    </row>
    <row r="17" spans="1:16" ht="15.75">
      <c r="A17" s="22" t="s">
        <v>25</v>
      </c>
      <c r="B17" s="24" t="s">
        <v>28</v>
      </c>
      <c r="C17" s="42" t="s">
        <v>62</v>
      </c>
      <c r="D17" s="18">
        <v>260000</v>
      </c>
      <c r="E17" s="18">
        <v>560000</v>
      </c>
      <c r="F17" s="18">
        <v>820000</v>
      </c>
      <c r="G17" s="18">
        <v>1110000</v>
      </c>
      <c r="H17" s="18">
        <v>1450000</v>
      </c>
      <c r="I17" s="18">
        <v>1710000</v>
      </c>
      <c r="J17" s="18"/>
      <c r="K17" s="18"/>
      <c r="L17" s="18"/>
      <c r="M17" s="18"/>
      <c r="N17" s="2"/>
      <c r="O17" s="2"/>
      <c r="P17" s="2"/>
    </row>
    <row r="18" spans="1:16" ht="15.75">
      <c r="A18" s="22" t="s">
        <v>25</v>
      </c>
      <c r="B18" s="23" t="s">
        <v>29</v>
      </c>
      <c r="C18" s="42" t="s">
        <v>62</v>
      </c>
      <c r="D18" s="18">
        <v>250000</v>
      </c>
      <c r="E18" s="18">
        <v>320000</v>
      </c>
      <c r="F18" s="18">
        <v>340000</v>
      </c>
      <c r="G18" s="18">
        <v>470000</v>
      </c>
      <c r="H18" s="18">
        <v>530000</v>
      </c>
      <c r="I18" s="18">
        <v>650000</v>
      </c>
      <c r="J18" s="18"/>
      <c r="K18" s="18"/>
      <c r="L18" s="18"/>
      <c r="M18" s="18"/>
      <c r="N18" s="2"/>
      <c r="O18" s="4" t="s">
        <v>30</v>
      </c>
      <c r="P18" s="2"/>
    </row>
    <row r="19" spans="1:16" ht="15.75">
      <c r="A19" s="22" t="s">
        <v>25</v>
      </c>
      <c r="B19" s="23" t="s">
        <v>31</v>
      </c>
      <c r="C19" s="42" t="s">
        <v>63</v>
      </c>
      <c r="D19" s="18">
        <v>600000</v>
      </c>
      <c r="E19" s="18">
        <v>900000</v>
      </c>
      <c r="F19" s="18">
        <v>1250000</v>
      </c>
      <c r="G19" s="18">
        <v>1100000</v>
      </c>
      <c r="H19" s="18">
        <v>1150000</v>
      </c>
      <c r="I19" s="18">
        <v>1200000</v>
      </c>
      <c r="J19" s="18"/>
      <c r="K19" s="18"/>
      <c r="L19" s="18"/>
      <c r="M19" s="18"/>
      <c r="N19" s="2"/>
      <c r="O19" s="25" t="s">
        <v>32</v>
      </c>
      <c r="P19" s="26" t="s">
        <v>33</v>
      </c>
    </row>
    <row r="20" spans="1:16" ht="15.75">
      <c r="A20" s="22" t="s">
        <v>25</v>
      </c>
      <c r="B20" s="23" t="s">
        <v>34</v>
      </c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2"/>
      <c r="O20" s="27" t="s">
        <v>35</v>
      </c>
      <c r="P20" s="26" t="s">
        <v>36</v>
      </c>
    </row>
    <row r="21" spans="1:16" ht="15.75">
      <c r="A21" s="22" t="s">
        <v>25</v>
      </c>
      <c r="B21" s="17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2"/>
      <c r="O21" s="28" t="s">
        <v>37</v>
      </c>
      <c r="P21" s="2"/>
    </row>
    <row r="22" spans="1:16" ht="15.75">
      <c r="A22" s="22" t="s">
        <v>25</v>
      </c>
      <c r="B22" s="17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2"/>
      <c r="O22" s="2"/>
      <c r="P22" s="2"/>
    </row>
    <row r="23" spans="1:16" ht="15.75">
      <c r="A23" s="10"/>
      <c r="B23" s="13" t="s">
        <v>38</v>
      </c>
      <c r="C23" s="10"/>
      <c r="D23" s="20">
        <f t="shared" ref="D23:M23" si="3">SUM(D16:D22)</f>
        <v>1110000</v>
      </c>
      <c r="E23" s="20">
        <f t="shared" si="3"/>
        <v>1780000</v>
      </c>
      <c r="F23" s="20">
        <f t="shared" si="3"/>
        <v>2410000</v>
      </c>
      <c r="G23" s="20">
        <f t="shared" si="3"/>
        <v>3980000</v>
      </c>
      <c r="H23" s="20">
        <f t="shared" si="3"/>
        <v>5880000</v>
      </c>
      <c r="I23" s="20">
        <f t="shared" si="3"/>
        <v>7760000</v>
      </c>
      <c r="J23" s="20">
        <f t="shared" si="3"/>
        <v>0</v>
      </c>
      <c r="K23" s="20">
        <f t="shared" si="3"/>
        <v>0</v>
      </c>
      <c r="L23" s="20">
        <f t="shared" si="3"/>
        <v>0</v>
      </c>
      <c r="M23" s="20">
        <f t="shared" si="3"/>
        <v>0</v>
      </c>
      <c r="N23" s="2"/>
      <c r="O23" s="2"/>
      <c r="P23" s="2"/>
    </row>
    <row r="24" spans="1:16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5.75">
      <c r="A25" s="29" t="s">
        <v>39</v>
      </c>
      <c r="B25" s="30" t="s">
        <v>40</v>
      </c>
      <c r="C25" s="42" t="s">
        <v>64</v>
      </c>
      <c r="D25" s="18">
        <v>250000</v>
      </c>
      <c r="E25" s="18">
        <v>370000</v>
      </c>
      <c r="F25" s="18">
        <v>490000</v>
      </c>
      <c r="G25" s="18">
        <v>610000</v>
      </c>
      <c r="H25" s="18">
        <v>730000</v>
      </c>
      <c r="I25" s="18">
        <v>850000</v>
      </c>
      <c r="J25" s="18"/>
      <c r="K25" s="18"/>
      <c r="L25" s="18"/>
      <c r="M25" s="18"/>
      <c r="N25" s="2"/>
      <c r="O25" s="2"/>
      <c r="P25" s="2"/>
    </row>
    <row r="26" spans="1:16" ht="15.75">
      <c r="A26" s="29" t="s">
        <v>39</v>
      </c>
      <c r="B26" s="30" t="s">
        <v>41</v>
      </c>
      <c r="C26" s="42" t="s">
        <v>65</v>
      </c>
      <c r="D26" s="18">
        <v>400000</v>
      </c>
      <c r="E26" s="18">
        <v>640000</v>
      </c>
      <c r="F26" s="18">
        <v>880000</v>
      </c>
      <c r="G26" s="18">
        <v>1120000</v>
      </c>
      <c r="H26" s="18">
        <v>1360000</v>
      </c>
      <c r="I26" s="18">
        <v>1600000</v>
      </c>
      <c r="J26" s="18"/>
      <c r="K26" s="18"/>
      <c r="L26" s="18"/>
      <c r="M26" s="18"/>
      <c r="N26" s="2"/>
      <c r="O26" s="2"/>
      <c r="P26" s="2"/>
    </row>
    <row r="27" spans="1:16" ht="15.75">
      <c r="A27" s="29" t="s">
        <v>39</v>
      </c>
      <c r="B27" s="30" t="s">
        <v>42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2"/>
      <c r="O27" s="2"/>
      <c r="P27" s="2"/>
    </row>
    <row r="28" spans="1:16" ht="15.75">
      <c r="A28" s="29" t="s">
        <v>39</v>
      </c>
      <c r="B28" s="17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2"/>
      <c r="O28" s="2"/>
      <c r="P28" s="2"/>
    </row>
    <row r="29" spans="1:16" ht="15.75">
      <c r="A29" s="29" t="s">
        <v>39</v>
      </c>
      <c r="B29" s="17"/>
      <c r="C29" s="17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2"/>
      <c r="O29" s="2"/>
      <c r="P29" s="2"/>
    </row>
    <row r="30" spans="1:16" ht="15.75">
      <c r="A30" s="10"/>
      <c r="B30" s="13" t="s">
        <v>43</v>
      </c>
      <c r="C30" s="10"/>
      <c r="D30" s="20">
        <f t="shared" ref="D30:M30" si="4">SUM(D25:D29)</f>
        <v>650000</v>
      </c>
      <c r="E30" s="20">
        <f t="shared" si="4"/>
        <v>1010000</v>
      </c>
      <c r="F30" s="20">
        <f t="shared" si="4"/>
        <v>1370000</v>
      </c>
      <c r="G30" s="20">
        <f t="shared" si="4"/>
        <v>1730000</v>
      </c>
      <c r="H30" s="20">
        <f t="shared" si="4"/>
        <v>2090000</v>
      </c>
      <c r="I30" s="20">
        <f t="shared" si="4"/>
        <v>2450000</v>
      </c>
      <c r="J30" s="20">
        <f t="shared" si="4"/>
        <v>0</v>
      </c>
      <c r="K30" s="20">
        <f t="shared" si="4"/>
        <v>0</v>
      </c>
      <c r="L30" s="20">
        <f t="shared" si="4"/>
        <v>0</v>
      </c>
      <c r="M30" s="20">
        <f t="shared" si="4"/>
        <v>0</v>
      </c>
      <c r="N30" s="2"/>
      <c r="O30" s="2"/>
      <c r="P30" s="2"/>
    </row>
    <row r="31" spans="1:16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5.75">
      <c r="A32" s="31" t="s">
        <v>44</v>
      </c>
      <c r="B32" s="32" t="s">
        <v>45</v>
      </c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2"/>
      <c r="O32" s="2"/>
      <c r="P32" s="2"/>
    </row>
    <row r="33" spans="1:16" ht="15.75">
      <c r="A33" s="31" t="s">
        <v>44</v>
      </c>
      <c r="B33" s="32" t="s">
        <v>46</v>
      </c>
      <c r="C33" s="42" t="s">
        <v>66</v>
      </c>
      <c r="D33" s="18">
        <v>1800000</v>
      </c>
      <c r="E33" s="18">
        <v>1440000</v>
      </c>
      <c r="F33" s="18">
        <v>1080000</v>
      </c>
      <c r="G33" s="18">
        <v>720000</v>
      </c>
      <c r="H33" s="18">
        <v>360000</v>
      </c>
      <c r="I33" s="18">
        <v>0</v>
      </c>
      <c r="J33" s="18"/>
      <c r="K33" s="18"/>
      <c r="L33" s="18"/>
      <c r="M33" s="18"/>
      <c r="N33" s="2"/>
      <c r="O33" s="2"/>
      <c r="P33" s="2"/>
    </row>
    <row r="34" spans="1:16" ht="15.75">
      <c r="A34" s="31" t="s">
        <v>44</v>
      </c>
      <c r="B34" s="32" t="s">
        <v>47</v>
      </c>
      <c r="C34" s="42" t="s">
        <v>67</v>
      </c>
      <c r="D34" s="18">
        <v>1900000</v>
      </c>
      <c r="E34" s="18">
        <v>1720000</v>
      </c>
      <c r="F34" s="18">
        <v>1540000</v>
      </c>
      <c r="G34" s="18">
        <v>1360000</v>
      </c>
      <c r="H34" s="18">
        <v>1180000</v>
      </c>
      <c r="I34" s="18">
        <v>1000000</v>
      </c>
      <c r="J34" s="18"/>
      <c r="K34" s="18"/>
      <c r="L34" s="18"/>
      <c r="M34" s="18"/>
      <c r="N34" s="2"/>
      <c r="O34" s="2"/>
      <c r="P34" s="2"/>
    </row>
    <row r="35" spans="1:16" ht="15.75">
      <c r="A35" s="31" t="s">
        <v>44</v>
      </c>
      <c r="B35" s="32" t="s">
        <v>48</v>
      </c>
      <c r="C35" s="42" t="s">
        <v>68</v>
      </c>
      <c r="D35" s="18">
        <v>127000</v>
      </c>
      <c r="E35" s="18">
        <v>126000</v>
      </c>
      <c r="F35" s="18">
        <v>80000</v>
      </c>
      <c r="G35" s="18">
        <v>98000</v>
      </c>
      <c r="H35" s="18">
        <v>145000</v>
      </c>
      <c r="I35" s="18">
        <v>123000</v>
      </c>
      <c r="J35" s="18"/>
      <c r="K35" s="18"/>
      <c r="L35" s="18"/>
      <c r="M35" s="18"/>
      <c r="N35" s="2"/>
      <c r="O35" s="2"/>
      <c r="P35" s="2"/>
    </row>
    <row r="36" spans="1:16" ht="15.75">
      <c r="A36" s="31" t="s">
        <v>44</v>
      </c>
      <c r="B36" s="32" t="s">
        <v>49</v>
      </c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2"/>
      <c r="O36" s="2"/>
      <c r="P36" s="2"/>
    </row>
    <row r="37" spans="1:16" ht="15.75">
      <c r="A37" s="31" t="s">
        <v>44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2"/>
      <c r="O37" s="2"/>
      <c r="P37" s="2"/>
    </row>
    <row r="38" spans="1:16" ht="15.75">
      <c r="A38" s="31" t="s">
        <v>44</v>
      </c>
      <c r="B38" s="17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2"/>
      <c r="O38" s="2"/>
      <c r="P38" s="2"/>
    </row>
    <row r="39" spans="1:16" ht="15.75">
      <c r="A39" s="10"/>
      <c r="B39" s="13" t="s">
        <v>50</v>
      </c>
      <c r="C39" s="10"/>
      <c r="D39" s="20">
        <f t="shared" ref="D39:M39" si="5">SUM(D32:D38)</f>
        <v>3827000</v>
      </c>
      <c r="E39" s="20">
        <f t="shared" si="5"/>
        <v>3286000</v>
      </c>
      <c r="F39" s="20">
        <f t="shared" si="5"/>
        <v>2700000</v>
      </c>
      <c r="G39" s="20">
        <f t="shared" si="5"/>
        <v>2178000</v>
      </c>
      <c r="H39" s="20">
        <f t="shared" si="5"/>
        <v>1685000</v>
      </c>
      <c r="I39" s="20">
        <f t="shared" si="5"/>
        <v>1123000</v>
      </c>
      <c r="J39" s="20">
        <f t="shared" si="5"/>
        <v>0</v>
      </c>
      <c r="K39" s="20">
        <f t="shared" si="5"/>
        <v>0</v>
      </c>
      <c r="L39" s="20">
        <f t="shared" si="5"/>
        <v>0</v>
      </c>
      <c r="M39" s="20">
        <f t="shared" si="5"/>
        <v>0</v>
      </c>
      <c r="N39" s="2"/>
      <c r="O39" s="2"/>
      <c r="P39" s="2"/>
    </row>
    <row r="40" spans="1:16" ht="15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5.75">
      <c r="A41" s="33"/>
      <c r="B41" s="34" t="s">
        <v>51</v>
      </c>
      <c r="C41" s="33"/>
      <c r="D41" s="35">
        <f t="shared" ref="D41:M41" si="6">D14+D23+D30</f>
        <v>3458000</v>
      </c>
      <c r="E41" s="35">
        <f t="shared" si="6"/>
        <v>5009000</v>
      </c>
      <c r="F41" s="35">
        <f t="shared" si="6"/>
        <v>7056000</v>
      </c>
      <c r="G41" s="35">
        <f t="shared" si="6"/>
        <v>9326000</v>
      </c>
      <c r="H41" s="35">
        <f t="shared" si="6"/>
        <v>12044000</v>
      </c>
      <c r="I41" s="35">
        <f t="shared" si="6"/>
        <v>15274000</v>
      </c>
      <c r="J41" s="35">
        <f t="shared" si="6"/>
        <v>0</v>
      </c>
      <c r="K41" s="35">
        <f t="shared" si="6"/>
        <v>0</v>
      </c>
      <c r="L41" s="35">
        <f t="shared" si="6"/>
        <v>0</v>
      </c>
      <c r="M41" s="35">
        <f t="shared" si="6"/>
        <v>0</v>
      </c>
      <c r="N41" s="2"/>
      <c r="O41" s="2"/>
      <c r="P41" s="2"/>
    </row>
    <row r="42" spans="1:16" ht="15.75">
      <c r="A42" s="36"/>
      <c r="B42" s="37" t="s">
        <v>52</v>
      </c>
      <c r="C42" s="36"/>
      <c r="D42" s="38">
        <f t="shared" ref="D42:M42" si="7">D41-D39</f>
        <v>-369000</v>
      </c>
      <c r="E42" s="38">
        <f t="shared" si="7"/>
        <v>1723000</v>
      </c>
      <c r="F42" s="38">
        <f t="shared" si="7"/>
        <v>4356000</v>
      </c>
      <c r="G42" s="38">
        <f t="shared" si="7"/>
        <v>7148000</v>
      </c>
      <c r="H42" s="38">
        <f t="shared" si="7"/>
        <v>10359000</v>
      </c>
      <c r="I42" s="38">
        <f t="shared" si="7"/>
        <v>14151000</v>
      </c>
      <c r="J42" s="38">
        <f t="shared" si="7"/>
        <v>0</v>
      </c>
      <c r="K42" s="38">
        <f t="shared" si="7"/>
        <v>0</v>
      </c>
      <c r="L42" s="38">
        <f t="shared" si="7"/>
        <v>0</v>
      </c>
      <c r="M42" s="38">
        <f t="shared" si="7"/>
        <v>0</v>
      </c>
      <c r="N42" s="2"/>
      <c r="O42" s="2"/>
      <c r="P42" s="2"/>
    </row>
    <row r="43" spans="1:16" ht="15.75">
      <c r="A43" s="10"/>
      <c r="B43" s="13" t="s">
        <v>53</v>
      </c>
      <c r="C43" s="10"/>
      <c r="D43" s="39" t="s">
        <v>54</v>
      </c>
      <c r="E43" s="39">
        <f t="shared" ref="E43:M43" si="8">IF(OR(COUNT(E8:E13,E16:E22,E25:E29,E32:E38)=0,COUNT(D8:D13,D16:D22,D25:D29,D32:D38)=0),"-",E42-D42)</f>
        <v>2092000</v>
      </c>
      <c r="F43" s="39">
        <f t="shared" si="8"/>
        <v>2633000</v>
      </c>
      <c r="G43" s="39">
        <f t="shared" si="8"/>
        <v>2792000</v>
      </c>
      <c r="H43" s="39">
        <f t="shared" si="8"/>
        <v>3211000</v>
      </c>
      <c r="I43" s="39">
        <f t="shared" si="8"/>
        <v>3792000</v>
      </c>
      <c r="J43" s="39" t="str">
        <f t="shared" si="8"/>
        <v>-</v>
      </c>
      <c r="K43" s="39" t="str">
        <f t="shared" si="8"/>
        <v>-</v>
      </c>
      <c r="L43" s="39" t="str">
        <f t="shared" si="8"/>
        <v>-</v>
      </c>
      <c r="M43" s="39" t="str">
        <f t="shared" si="8"/>
        <v>-</v>
      </c>
      <c r="N43" s="2"/>
      <c r="O43" s="2"/>
      <c r="P43" s="2"/>
    </row>
    <row r="44" spans="1:16" ht="15.75">
      <c r="A44" s="10"/>
      <c r="B44" s="13" t="s">
        <v>55</v>
      </c>
      <c r="C44" s="10"/>
      <c r="D44" s="40" t="s">
        <v>54</v>
      </c>
      <c r="E44" s="40" t="str">
        <f t="shared" ref="E44:M44" si="9">IF(OR(COUNT(E8:E13,E16:E22,E25:E29,E32:E38)=0,COUNT(D8:D13,D16:D22,D25:D29,D32:D38)=0,D42&lt;=0),"-",E42/D42-1)</f>
        <v>-</v>
      </c>
      <c r="F44" s="40">
        <f t="shared" si="9"/>
        <v>1.5281485780615207</v>
      </c>
      <c r="G44" s="40">
        <f t="shared" si="9"/>
        <v>0.64095500459136834</v>
      </c>
      <c r="H44" s="40">
        <f t="shared" si="9"/>
        <v>0.44921656407386679</v>
      </c>
      <c r="I44" s="40">
        <f t="shared" si="9"/>
        <v>0.36605849985519834</v>
      </c>
      <c r="J44" s="40" t="str">
        <f t="shared" si="9"/>
        <v>-</v>
      </c>
      <c r="K44" s="40" t="str">
        <f t="shared" si="9"/>
        <v>-</v>
      </c>
      <c r="L44" s="40" t="str">
        <f t="shared" si="9"/>
        <v>-</v>
      </c>
      <c r="M44" s="40" t="str">
        <f t="shared" si="9"/>
        <v>-</v>
      </c>
      <c r="N44" s="2"/>
      <c r="O44" s="2"/>
      <c r="P44" s="2"/>
    </row>
  </sheetData>
  <mergeCells count="1">
    <mergeCell ref="O6:P6"/>
  </mergeCells>
  <phoneticPr fontId="20"/>
  <conditionalFormatting sqref="E43:M44">
    <cfRule type="cellIs" dxfId="0" priority="2" operator="greaterThan">
      <formula>0</formula>
    </cfRule>
  </conditionalFormatting>
  <dataValidations count="1">
    <dataValidation type="whole" sqref="D4" xr:uid="{00000000-0002-0000-0100-000000000000}">
      <formula1>$B$4</formula1>
      <formula2>$B$4+9</formula2>
    </dataValidation>
  </dataValidations>
  <hyperlinks>
    <hyperlink ref="A1:BR1" r:id="rId1" display="生活の便利技Excel・Word作成のテンプレートを未登録・無料でダウンロード" xr:uid="{9FE58E79-FFCC-4726-AA31-72B2A90C2460}"/>
  </hyperlinks>
  <pageMargins left="0.19685039370078741" right="0.19685039370078741" top="0.47244094488188981" bottom="0.27559055118110237" header="0.35433070866141736" footer="0.23622047244094491"/>
  <pageSetup paperSize="9" scale="59" orientation="landscape" horizontalDpi="300" verticalDpi="30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資産管理表</vt:lpstr>
      <vt:lpstr>記入例</vt:lpstr>
      <vt:lpstr>記入例!Print_Area</vt:lpstr>
      <vt:lpstr>資産管理表!Print_Area</vt:lpstr>
    </vt:vector>
  </TitlesOfParts>
  <Manager>canbeused.net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生活の便利技</dc:title>
  <dc:subject/>
  <dc:creator>openpyxl</dc:creator>
  <dc:description/>
  <cp:lastModifiedBy>inbl</cp:lastModifiedBy>
  <cp:revision>1</cp:revision>
  <cp:lastPrinted>2026-10-17T04:27:59Z</cp:lastPrinted>
  <dcterms:created xsi:type="dcterms:W3CDTF">2026-10-17T03:44:32Z</dcterms:created>
  <dcterms:modified xsi:type="dcterms:W3CDTF">2026-10-17T04:28:20Z</dcterms:modified>
  <dc:language>en-US</dc:language>
</cp:coreProperties>
</file>