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conoha-wing\canbeused\media\"/>
    </mc:Choice>
  </mc:AlternateContent>
  <xr:revisionPtr revIDLastSave="0" documentId="13_ncr:1_{EA5F2FC9-6376-47A1-877E-1592D3C71C5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年間計画" sheetId="1" r:id="rId1"/>
  </sheets>
  <definedNames>
    <definedName name="_xlnm.Print_Area" localSheetId="0">年間計画!$B$3:$AT$45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5" i="1" l="1"/>
  <c r="B45" i="1"/>
  <c r="I44" i="1"/>
  <c r="B44" i="1"/>
  <c r="I41" i="1"/>
  <c r="B41" i="1"/>
  <c r="I40" i="1"/>
  <c r="B40" i="1"/>
  <c r="I39" i="1"/>
  <c r="B39" i="1"/>
  <c r="I38" i="1"/>
  <c r="B38" i="1"/>
  <c r="I37" i="1"/>
  <c r="B37" i="1"/>
  <c r="I36" i="1"/>
  <c r="B36" i="1"/>
  <c r="I35" i="1"/>
  <c r="B35" i="1"/>
  <c r="I34" i="1"/>
  <c r="B34" i="1"/>
  <c r="I33" i="1"/>
  <c r="B33" i="1"/>
  <c r="I32" i="1"/>
  <c r="B32" i="1"/>
  <c r="I31" i="1"/>
  <c r="B31" i="1"/>
  <c r="I30" i="1"/>
  <c r="B30" i="1"/>
  <c r="I29" i="1"/>
  <c r="B29" i="1"/>
  <c r="I28" i="1"/>
  <c r="B28" i="1"/>
  <c r="I27" i="1"/>
  <c r="B27" i="1"/>
  <c r="I26" i="1"/>
  <c r="B26" i="1"/>
  <c r="I25" i="1"/>
  <c r="B25" i="1"/>
  <c r="I24" i="1"/>
  <c r="B24" i="1"/>
  <c r="I23" i="1"/>
  <c r="B23" i="1"/>
  <c r="I22" i="1"/>
  <c r="B22" i="1"/>
  <c r="I21" i="1"/>
  <c r="B21" i="1"/>
  <c r="I20" i="1"/>
  <c r="B20" i="1"/>
  <c r="I19" i="1"/>
  <c r="B19" i="1"/>
  <c r="I18" i="1"/>
  <c r="B18" i="1"/>
  <c r="I17" i="1"/>
  <c r="B17" i="1"/>
  <c r="I16" i="1"/>
  <c r="B16" i="1"/>
  <c r="I15" i="1"/>
  <c r="B15" i="1"/>
  <c r="I14" i="1"/>
  <c r="B14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W13" i="1" s="1"/>
  <c r="V12" i="1"/>
  <c r="U12" i="1"/>
  <c r="T12" i="1"/>
  <c r="S12" i="1"/>
  <c r="R12" i="1"/>
  <c r="Q12" i="1"/>
  <c r="P12" i="1"/>
  <c r="P13" i="1" s="1"/>
  <c r="O12" i="1"/>
  <c r="N12" i="1"/>
  <c r="M12" i="1"/>
  <c r="L12" i="1"/>
  <c r="K12" i="1"/>
  <c r="AR10" i="1"/>
  <c r="AO10" i="1"/>
  <c r="AL10" i="1"/>
  <c r="AI10" i="1"/>
  <c r="AF10" i="1"/>
  <c r="AC10" i="1"/>
  <c r="Z10" i="1"/>
  <c r="W10" i="1"/>
  <c r="T10" i="1"/>
  <c r="Q10" i="1"/>
  <c r="N10" i="1"/>
  <c r="K10" i="1"/>
  <c r="P5" i="1"/>
  <c r="AD4" i="1"/>
  <c r="AN13" i="1" l="1"/>
  <c r="AN17" i="1" s="1"/>
  <c r="AD5" i="1"/>
  <c r="AO4" i="1"/>
  <c r="AE33" i="1"/>
  <c r="O13" i="1"/>
  <c r="O33" i="1" s="1"/>
  <c r="AE13" i="1"/>
  <c r="AE31" i="1" s="1"/>
  <c r="AM13" i="1"/>
  <c r="AM20" i="1" s="1"/>
  <c r="AN16" i="1"/>
  <c r="O29" i="1"/>
  <c r="O31" i="1"/>
  <c r="X13" i="1"/>
  <c r="X16" i="1" s="1"/>
  <c r="AF13" i="1"/>
  <c r="AF14" i="1" s="1"/>
  <c r="K18" i="1"/>
  <c r="AE29" i="1"/>
  <c r="K41" i="1"/>
  <c r="O44" i="1"/>
  <c r="O40" i="1"/>
  <c r="O38" i="1"/>
  <c r="O45" i="1"/>
  <c r="O41" i="1"/>
  <c r="O39" i="1"/>
  <c r="O37" i="1"/>
  <c r="O35" i="1"/>
  <c r="O36" i="1"/>
  <c r="O34" i="1"/>
  <c r="O32" i="1"/>
  <c r="O30" i="1"/>
  <c r="O28" i="1"/>
  <c r="O27" i="1"/>
  <c r="O25" i="1"/>
  <c r="O23" i="1"/>
  <c r="O21" i="1"/>
  <c r="O19" i="1"/>
  <c r="O17" i="1"/>
  <c r="O15" i="1"/>
  <c r="O26" i="1"/>
  <c r="O24" i="1"/>
  <c r="O22" i="1"/>
  <c r="O20" i="1"/>
  <c r="O18" i="1"/>
  <c r="O14" i="1"/>
  <c r="W44" i="1"/>
  <c r="W40" i="1"/>
  <c r="W38" i="1"/>
  <c r="W36" i="1"/>
  <c r="W45" i="1"/>
  <c r="W41" i="1"/>
  <c r="W39" i="1"/>
  <c r="W37" i="1"/>
  <c r="W35" i="1"/>
  <c r="W34" i="1"/>
  <c r="W32" i="1"/>
  <c r="W30" i="1"/>
  <c r="W28" i="1"/>
  <c r="W27" i="1"/>
  <c r="W25" i="1"/>
  <c r="W23" i="1"/>
  <c r="W21" i="1"/>
  <c r="W19" i="1"/>
  <c r="W17" i="1"/>
  <c r="W15" i="1"/>
  <c r="W16" i="1"/>
  <c r="W33" i="1"/>
  <c r="W31" i="1"/>
  <c r="W29" i="1"/>
  <c r="W26" i="1"/>
  <c r="W24" i="1"/>
  <c r="W22" i="1"/>
  <c r="W20" i="1"/>
  <c r="W18" i="1"/>
  <c r="AE38" i="1"/>
  <c r="AE36" i="1"/>
  <c r="AE45" i="1"/>
  <c r="AE37" i="1"/>
  <c r="AE35" i="1"/>
  <c r="AE32" i="1"/>
  <c r="AE28" i="1"/>
  <c r="AE25" i="1"/>
  <c r="AE23" i="1"/>
  <c r="AE17" i="1"/>
  <c r="AE15" i="1"/>
  <c r="AE14" i="1"/>
  <c r="AE22" i="1"/>
  <c r="AE20" i="1"/>
  <c r="AE16" i="1"/>
  <c r="AQ34" i="1"/>
  <c r="AQ29" i="1"/>
  <c r="K13" i="1"/>
  <c r="K27" i="1" s="1"/>
  <c r="S13" i="1"/>
  <c r="AA13" i="1"/>
  <c r="AA44" i="1" s="1"/>
  <c r="AI13" i="1"/>
  <c r="AI35" i="1" s="1"/>
  <c r="AQ13" i="1"/>
  <c r="AQ21" i="1" s="1"/>
  <c r="AQ14" i="1"/>
  <c r="O16" i="1"/>
  <c r="P45" i="1"/>
  <c r="P41" i="1"/>
  <c r="P39" i="1"/>
  <c r="P37" i="1"/>
  <c r="P40" i="1"/>
  <c r="P36" i="1"/>
  <c r="P35" i="1"/>
  <c r="P34" i="1"/>
  <c r="P32" i="1"/>
  <c r="P30" i="1"/>
  <c r="P28" i="1"/>
  <c r="P27" i="1"/>
  <c r="P25" i="1"/>
  <c r="P23" i="1"/>
  <c r="P21" i="1"/>
  <c r="P19" i="1"/>
  <c r="P44" i="1"/>
  <c r="P26" i="1"/>
  <c r="P24" i="1"/>
  <c r="P22" i="1"/>
  <c r="P20" i="1"/>
  <c r="P18" i="1"/>
  <c r="P14" i="1"/>
  <c r="P17" i="1"/>
  <c r="P16" i="1"/>
  <c r="P38" i="1"/>
  <c r="P33" i="1"/>
  <c r="P31" i="1"/>
  <c r="P29" i="1"/>
  <c r="X36" i="1"/>
  <c r="X21" i="1"/>
  <c r="X15" i="1"/>
  <c r="AB37" i="1"/>
  <c r="AB21" i="1"/>
  <c r="AB35" i="1"/>
  <c r="AF39" i="1"/>
  <c r="AF35" i="1"/>
  <c r="AF28" i="1"/>
  <c r="AF21" i="1"/>
  <c r="AF24" i="1"/>
  <c r="AF44" i="1"/>
  <c r="AF31" i="1"/>
  <c r="AN45" i="1"/>
  <c r="AN41" i="1"/>
  <c r="AN39" i="1"/>
  <c r="AN37" i="1"/>
  <c r="AN44" i="1"/>
  <c r="AN38" i="1"/>
  <c r="AN32" i="1"/>
  <c r="AN30" i="1"/>
  <c r="AN28" i="1"/>
  <c r="AN40" i="1"/>
  <c r="AN35" i="1"/>
  <c r="AN34" i="1"/>
  <c r="AN27" i="1"/>
  <c r="AN25" i="1"/>
  <c r="AN23" i="1"/>
  <c r="AN21" i="1"/>
  <c r="AN19" i="1"/>
  <c r="AN33" i="1"/>
  <c r="AN31" i="1"/>
  <c r="AN29" i="1"/>
  <c r="AN26" i="1"/>
  <c r="AN24" i="1"/>
  <c r="AN22" i="1"/>
  <c r="AN20" i="1"/>
  <c r="AN18" i="1"/>
  <c r="AN15" i="1"/>
  <c r="AN14" i="1"/>
  <c r="AN36" i="1"/>
  <c r="L13" i="1"/>
  <c r="T13" i="1"/>
  <c r="T19" i="1" s="1"/>
  <c r="AB13" i="1"/>
  <c r="AB29" i="1" s="1"/>
  <c r="AJ13" i="1"/>
  <c r="AJ37" i="1" s="1"/>
  <c r="AR13" i="1"/>
  <c r="AR40" i="1" s="1"/>
  <c r="W14" i="1"/>
  <c r="P15" i="1"/>
  <c r="K20" i="1"/>
  <c r="AQ20" i="1"/>
  <c r="K24" i="1"/>
  <c r="AQ24" i="1"/>
  <c r="AA26" i="1"/>
  <c r="Q24" i="1"/>
  <c r="AG44" i="1"/>
  <c r="AG18" i="1"/>
  <c r="M13" i="1"/>
  <c r="M28" i="1" s="1"/>
  <c r="Q13" i="1"/>
  <c r="Q39" i="1" s="1"/>
  <c r="U13" i="1"/>
  <c r="U44" i="1" s="1"/>
  <c r="Y13" i="1"/>
  <c r="Y18" i="1" s="1"/>
  <c r="AC13" i="1"/>
  <c r="AG13" i="1"/>
  <c r="AG37" i="1" s="1"/>
  <c r="AK13" i="1"/>
  <c r="AK45" i="1" s="1"/>
  <c r="AO13" i="1"/>
  <c r="AO38" i="1" s="1"/>
  <c r="AS13" i="1"/>
  <c r="AS35" i="1" s="1"/>
  <c r="AG19" i="1"/>
  <c r="Q21" i="1"/>
  <c r="AO21" i="1"/>
  <c r="AG23" i="1"/>
  <c r="Q25" i="1"/>
  <c r="Q28" i="1"/>
  <c r="AG28" i="1"/>
  <c r="AG32" i="1"/>
  <c r="N36" i="1"/>
  <c r="AD37" i="1"/>
  <c r="AT36" i="1"/>
  <c r="N13" i="1"/>
  <c r="N31" i="1" s="1"/>
  <c r="R13" i="1"/>
  <c r="V13" i="1"/>
  <c r="V44" i="1" s="1"/>
  <c r="Z13" i="1"/>
  <c r="Z21" i="1" s="1"/>
  <c r="AD13" i="1"/>
  <c r="AD32" i="1" s="1"/>
  <c r="AH13" i="1"/>
  <c r="AH30" i="1" s="1"/>
  <c r="AL13" i="1"/>
  <c r="AL22" i="1" s="1"/>
  <c r="AP13" i="1"/>
  <c r="AP35" i="1" s="1"/>
  <c r="AT13" i="1"/>
  <c r="AT31" i="1" s="1"/>
  <c r="N15" i="1"/>
  <c r="Q17" i="1"/>
  <c r="AP23" i="1"/>
  <c r="AG20" i="1" l="1"/>
  <c r="AF33" i="1"/>
  <c r="AG45" i="1"/>
  <c r="Q29" i="1"/>
  <c r="AI16" i="1"/>
  <c r="AJ14" i="1"/>
  <c r="AF18" i="1"/>
  <c r="AF26" i="1"/>
  <c r="AF23" i="1"/>
  <c r="AF30" i="1"/>
  <c r="AF36" i="1"/>
  <c r="AF41" i="1"/>
  <c r="AD39" i="1"/>
  <c r="Q32" i="1"/>
  <c r="Q27" i="1"/>
  <c r="Q23" i="1"/>
  <c r="AG31" i="1"/>
  <c r="U41" i="1"/>
  <c r="Q38" i="1"/>
  <c r="AJ23" i="1"/>
  <c r="AF16" i="1"/>
  <c r="AF20" i="1"/>
  <c r="AF38" i="1"/>
  <c r="AF25" i="1"/>
  <c r="AF32" i="1"/>
  <c r="AF40" i="1"/>
  <c r="AF45" i="1"/>
  <c r="AB40" i="1"/>
  <c r="X22" i="1"/>
  <c r="X34" i="1"/>
  <c r="AM21" i="1"/>
  <c r="AG17" i="1"/>
  <c r="AT24" i="1"/>
  <c r="N24" i="1"/>
  <c r="AG30" i="1"/>
  <c r="AG25" i="1"/>
  <c r="AK37" i="1"/>
  <c r="AG34" i="1"/>
  <c r="Q16" i="1"/>
  <c r="Q40" i="1"/>
  <c r="AF29" i="1"/>
  <c r="AF17" i="1"/>
  <c r="AF22" i="1"/>
  <c r="AF19" i="1"/>
  <c r="AF27" i="1"/>
  <c r="AF34" i="1"/>
  <c r="AF37" i="1"/>
  <c r="AB24" i="1"/>
  <c r="AB28" i="1"/>
  <c r="X31" i="1"/>
  <c r="X39" i="1"/>
  <c r="AM39" i="1"/>
  <c r="AE24" i="1"/>
  <c r="AE21" i="1"/>
  <c r="AE30" i="1"/>
  <c r="AE39" i="1"/>
  <c r="AE44" i="1"/>
  <c r="K29" i="1"/>
  <c r="AF15" i="1"/>
  <c r="AA14" i="1"/>
  <c r="AT40" i="1"/>
  <c r="AD36" i="1"/>
  <c r="X40" i="1"/>
  <c r="X23" i="1"/>
  <c r="X41" i="1"/>
  <c r="AA21" i="1"/>
  <c r="AT28" i="1"/>
  <c r="AD28" i="1"/>
  <c r="N26" i="1"/>
  <c r="X24" i="1"/>
  <c r="X33" i="1"/>
  <c r="X28" i="1"/>
  <c r="X38" i="1"/>
  <c r="AT15" i="1"/>
  <c r="AT41" i="1"/>
  <c r="AT29" i="1"/>
  <c r="AT44" i="1"/>
  <c r="AD30" i="1"/>
  <c r="AD44" i="1"/>
  <c r="N29" i="1"/>
  <c r="AK32" i="1"/>
  <c r="U24" i="1"/>
  <c r="AJ30" i="1"/>
  <c r="X18" i="1"/>
  <c r="X26" i="1"/>
  <c r="X35" i="1"/>
  <c r="X25" i="1"/>
  <c r="X30" i="1"/>
  <c r="X44" i="1"/>
  <c r="X45" i="1"/>
  <c r="AQ41" i="1"/>
  <c r="AA29" i="1"/>
  <c r="K38" i="1"/>
  <c r="Z19" i="1"/>
  <c r="AD15" i="1"/>
  <c r="AT18" i="1"/>
  <c r="AL31" i="1"/>
  <c r="N18" i="1"/>
  <c r="AK17" i="1"/>
  <c r="AK34" i="1"/>
  <c r="AG29" i="1"/>
  <c r="U34" i="1"/>
  <c r="Q35" i="1"/>
  <c r="AA22" i="1"/>
  <c r="AJ17" i="1"/>
  <c r="AJ45" i="1"/>
  <c r="X14" i="1"/>
  <c r="X20" i="1"/>
  <c r="X29" i="1"/>
  <c r="X19" i="1"/>
  <c r="X27" i="1"/>
  <c r="X32" i="1"/>
  <c r="X37" i="1"/>
  <c r="AE18" i="1"/>
  <c r="AE26" i="1"/>
  <c r="AE19" i="1"/>
  <c r="AE27" i="1"/>
  <c r="AE34" i="1"/>
  <c r="AE41" i="1"/>
  <c r="AE40" i="1"/>
  <c r="AA36" i="1"/>
  <c r="AP45" i="1"/>
  <c r="AS40" i="1"/>
  <c r="AS30" i="1"/>
  <c r="AS16" i="1"/>
  <c r="AC37" i="1"/>
  <c r="AC29" i="1"/>
  <c r="AC22" i="1"/>
  <c r="AC15" i="1"/>
  <c r="AS28" i="1"/>
  <c r="T39" i="1"/>
  <c r="AM40" i="1"/>
  <c r="AM36" i="1"/>
  <c r="AM35" i="1"/>
  <c r="AM25" i="1"/>
  <c r="AM15" i="1"/>
  <c r="AM26" i="1"/>
  <c r="AM45" i="1"/>
  <c r="AM30" i="1"/>
  <c r="AM23" i="1"/>
  <c r="AM16" i="1"/>
  <c r="AM22" i="1"/>
  <c r="Z23" i="1"/>
  <c r="V16" i="1"/>
  <c r="AO45" i="1"/>
  <c r="AO18" i="1"/>
  <c r="AO23" i="1"/>
  <c r="AO15" i="1"/>
  <c r="AS14" i="1"/>
  <c r="AS39" i="1"/>
  <c r="AO41" i="1"/>
  <c r="AR39" i="1"/>
  <c r="AR37" i="1"/>
  <c r="AR22" i="1"/>
  <c r="S40" i="1"/>
  <c r="S44" i="1"/>
  <c r="S27" i="1"/>
  <c r="S16" i="1"/>
  <c r="S20" i="1"/>
  <c r="S45" i="1"/>
  <c r="S19" i="1"/>
  <c r="S18" i="1"/>
  <c r="AS20" i="1"/>
  <c r="AP41" i="1"/>
  <c r="AP44" i="1"/>
  <c r="AP18" i="1"/>
  <c r="AP21" i="1"/>
  <c r="AP25" i="1"/>
  <c r="Z35" i="1"/>
  <c r="Z44" i="1"/>
  <c r="Z14" i="1"/>
  <c r="Z33" i="1"/>
  <c r="AS44" i="1"/>
  <c r="AC20" i="1"/>
  <c r="AC31" i="1"/>
  <c r="M18" i="1"/>
  <c r="AP27" i="1"/>
  <c r="AL38" i="1"/>
  <c r="AL41" i="1"/>
  <c r="AL17" i="1"/>
  <c r="AL44" i="1"/>
  <c r="V26" i="1"/>
  <c r="Y44" i="1"/>
  <c r="Y40" i="1"/>
  <c r="AS31" i="1"/>
  <c r="AC28" i="1"/>
  <c r="AC36" i="1"/>
  <c r="Y31" i="1"/>
  <c r="M33" i="1"/>
  <c r="L21" i="1"/>
  <c r="L37" i="1"/>
  <c r="L16" i="1"/>
  <c r="AM29" i="1"/>
  <c r="AM34" i="1"/>
  <c r="AM38" i="1"/>
  <c r="Z27" i="1"/>
  <c r="AP14" i="1"/>
  <c r="V29" i="1"/>
  <c r="AO27" i="1"/>
  <c r="AO19" i="1"/>
  <c r="AS15" i="1"/>
  <c r="AS33" i="1"/>
  <c r="AS45" i="1"/>
  <c r="AC30" i="1"/>
  <c r="AC40" i="1"/>
  <c r="Y45" i="1"/>
  <c r="M37" i="1"/>
  <c r="AR44" i="1"/>
  <c r="S26" i="1"/>
  <c r="AQ44" i="1"/>
  <c r="AQ18" i="1"/>
  <c r="AQ40" i="1"/>
  <c r="AQ39" i="1"/>
  <c r="AQ30" i="1"/>
  <c r="AQ25" i="1"/>
  <c r="AQ15" i="1"/>
  <c r="AQ38" i="1"/>
  <c r="AQ37" i="1"/>
  <c r="AQ33" i="1"/>
  <c r="AQ23" i="1"/>
  <c r="AQ16" i="1"/>
  <c r="K22" i="1"/>
  <c r="K44" i="1"/>
  <c r="K39" i="1"/>
  <c r="K30" i="1"/>
  <c r="K23" i="1"/>
  <c r="K36" i="1"/>
  <c r="K28" i="1"/>
  <c r="K26" i="1"/>
  <c r="K40" i="1"/>
  <c r="K37" i="1"/>
  <c r="K31" i="1"/>
  <c r="K21" i="1"/>
  <c r="K16" i="1"/>
  <c r="AQ31" i="1"/>
  <c r="AQ36" i="1"/>
  <c r="AM31" i="1"/>
  <c r="AM28" i="1"/>
  <c r="AM44" i="1"/>
  <c r="S28" i="1"/>
  <c r="K15" i="1"/>
  <c r="K32" i="1"/>
  <c r="V45" i="1"/>
  <c r="Z25" i="1"/>
  <c r="AP19" i="1"/>
  <c r="AT45" i="1"/>
  <c r="AT32" i="1"/>
  <c r="AT20" i="1"/>
  <c r="AT35" i="1"/>
  <c r="AD40" i="1"/>
  <c r="AD29" i="1"/>
  <c r="AD22" i="1"/>
  <c r="N45" i="1"/>
  <c r="N30" i="1"/>
  <c r="N41" i="1"/>
  <c r="AT26" i="1"/>
  <c r="AT39" i="1"/>
  <c r="AP26" i="1"/>
  <c r="AL30" i="1"/>
  <c r="AD20" i="1"/>
  <c r="AD31" i="1"/>
  <c r="Z26" i="1"/>
  <c r="V36" i="1"/>
  <c r="N34" i="1"/>
  <c r="N38" i="1"/>
  <c r="M15" i="1"/>
  <c r="AG39" i="1"/>
  <c r="AG36" i="1"/>
  <c r="AG26" i="1"/>
  <c r="AG14" i="1"/>
  <c r="AG21" i="1"/>
  <c r="AG27" i="1"/>
  <c r="Q37" i="1"/>
  <c r="Q31" i="1"/>
  <c r="Q22" i="1"/>
  <c r="Q19" i="1"/>
  <c r="Q30" i="1"/>
  <c r="Q34" i="1"/>
  <c r="AS24" i="1"/>
  <c r="AS34" i="1"/>
  <c r="AO29" i="1"/>
  <c r="AG22" i="1"/>
  <c r="AG38" i="1"/>
  <c r="AC16" i="1"/>
  <c r="AC32" i="1"/>
  <c r="AC39" i="1"/>
  <c r="Q20" i="1"/>
  <c r="Q36" i="1"/>
  <c r="Q41" i="1"/>
  <c r="V27" i="1"/>
  <c r="AB15" i="1"/>
  <c r="AB14" i="1"/>
  <c r="AB34" i="1"/>
  <c r="AB36" i="1"/>
  <c r="AB25" i="1"/>
  <c r="AB17" i="1"/>
  <c r="AB22" i="1"/>
  <c r="AB45" i="1"/>
  <c r="AB32" i="1"/>
  <c r="AB33" i="1"/>
  <c r="AB23" i="1"/>
  <c r="AB16" i="1"/>
  <c r="AB18" i="1"/>
  <c r="AR27" i="1"/>
  <c r="AB26" i="1"/>
  <c r="AB31" i="1"/>
  <c r="AB41" i="1"/>
  <c r="S22" i="1"/>
  <c r="AQ17" i="1"/>
  <c r="AQ32" i="1"/>
  <c r="AM18" i="1"/>
  <c r="AM17" i="1"/>
  <c r="AM37" i="1"/>
  <c r="S35" i="1"/>
  <c r="K19" i="1"/>
  <c r="K34" i="1"/>
  <c r="M35" i="1"/>
  <c r="AI25" i="1"/>
  <c r="AA30" i="1"/>
  <c r="AA20" i="1"/>
  <c r="AK20" i="1"/>
  <c r="U36" i="1"/>
  <c r="AJ33" i="1"/>
  <c r="AI44" i="1"/>
  <c r="AA16" i="1"/>
  <c r="AA37" i="1"/>
  <c r="AH14" i="1"/>
  <c r="AH17" i="1"/>
  <c r="AH15" i="1"/>
  <c r="AH38" i="1"/>
  <c r="AH29" i="1"/>
  <c r="AH34" i="1"/>
  <c r="R17" i="1"/>
  <c r="R14" i="1"/>
  <c r="R40" i="1"/>
  <c r="R31" i="1"/>
  <c r="R35" i="1"/>
  <c r="R20" i="1"/>
  <c r="R45" i="1"/>
  <c r="AH22" i="1"/>
  <c r="AH40" i="1"/>
  <c r="R34" i="1"/>
  <c r="R30" i="1"/>
  <c r="AH27" i="1"/>
  <c r="AH25" i="1"/>
  <c r="AH23" i="1"/>
  <c r="AH21" i="1"/>
  <c r="AH19" i="1"/>
  <c r="R16" i="1"/>
  <c r="Y15" i="1"/>
  <c r="AT34" i="1"/>
  <c r="AT27" i="1"/>
  <c r="AT25" i="1"/>
  <c r="AT23" i="1"/>
  <c r="AT21" i="1"/>
  <c r="AT19" i="1"/>
  <c r="AT17" i="1"/>
  <c r="AT16" i="1"/>
  <c r="AT37" i="1"/>
  <c r="AT14" i="1"/>
  <c r="AD27" i="1"/>
  <c r="AD25" i="1"/>
  <c r="AD23" i="1"/>
  <c r="AD21" i="1"/>
  <c r="AD19" i="1"/>
  <c r="AD17" i="1"/>
  <c r="AD16" i="1"/>
  <c r="AD14" i="1"/>
  <c r="AD38" i="1"/>
  <c r="AD33" i="1"/>
  <c r="AD34" i="1"/>
  <c r="AD26" i="1"/>
  <c r="AD18" i="1"/>
  <c r="N19" i="1"/>
  <c r="N17" i="1"/>
  <c r="N37" i="1"/>
  <c r="N14" i="1"/>
  <c r="N16" i="1"/>
  <c r="N27" i="1"/>
  <c r="N21" i="1"/>
  <c r="N40" i="1"/>
  <c r="N39" i="1"/>
  <c r="N35" i="1"/>
  <c r="N28" i="1"/>
  <c r="N20" i="1"/>
  <c r="AT22" i="1"/>
  <c r="AT30" i="1"/>
  <c r="AT33" i="1"/>
  <c r="AT38" i="1"/>
  <c r="AP20" i="1"/>
  <c r="AP37" i="1"/>
  <c r="AP29" i="1"/>
  <c r="AP36" i="1"/>
  <c r="AL35" i="1"/>
  <c r="AL24" i="1"/>
  <c r="AL32" i="1"/>
  <c r="AL33" i="1"/>
  <c r="AL36" i="1"/>
  <c r="AH45" i="1"/>
  <c r="AH24" i="1"/>
  <c r="AH31" i="1"/>
  <c r="AH44" i="1"/>
  <c r="AD24" i="1"/>
  <c r="AD35" i="1"/>
  <c r="AD45" i="1"/>
  <c r="Z18" i="1"/>
  <c r="Z39" i="1"/>
  <c r="V18" i="1"/>
  <c r="V30" i="1"/>
  <c r="V31" i="1"/>
  <c r="V38" i="1"/>
  <c r="R22" i="1"/>
  <c r="R41" i="1"/>
  <c r="R38" i="1"/>
  <c r="N22" i="1"/>
  <c r="N32" i="1"/>
  <c r="N33" i="1"/>
  <c r="N44" i="1"/>
  <c r="AO25" i="1"/>
  <c r="AP17" i="1"/>
  <c r="AS25" i="1"/>
  <c r="AS21" i="1"/>
  <c r="AS17" i="1"/>
  <c r="AS27" i="1"/>
  <c r="AS23" i="1"/>
  <c r="AS19" i="1"/>
  <c r="AS37" i="1"/>
  <c r="AS36" i="1"/>
  <c r="AS29" i="1"/>
  <c r="AS26" i="1"/>
  <c r="AS18" i="1"/>
  <c r="AC17" i="1"/>
  <c r="AC27" i="1"/>
  <c r="AC23" i="1"/>
  <c r="AC19" i="1"/>
  <c r="AC25" i="1"/>
  <c r="AC21" i="1"/>
  <c r="AC45" i="1"/>
  <c r="AC44" i="1"/>
  <c r="AC33" i="1"/>
  <c r="AC34" i="1"/>
  <c r="AC26" i="1"/>
  <c r="AC18" i="1"/>
  <c r="M25" i="1"/>
  <c r="M21" i="1"/>
  <c r="M14" i="1"/>
  <c r="M27" i="1"/>
  <c r="M23" i="1"/>
  <c r="M19" i="1"/>
  <c r="M17" i="1"/>
  <c r="M41" i="1"/>
  <c r="M40" i="1"/>
  <c r="M31" i="1"/>
  <c r="M30" i="1"/>
  <c r="M22" i="1"/>
  <c r="AS22" i="1"/>
  <c r="AS32" i="1"/>
  <c r="AS38" i="1"/>
  <c r="AS41" i="1"/>
  <c r="AO20" i="1"/>
  <c r="AO33" i="1"/>
  <c r="AO40" i="1"/>
  <c r="AK24" i="1"/>
  <c r="AK29" i="1"/>
  <c r="AK36" i="1"/>
  <c r="AK41" i="1"/>
  <c r="AC14" i="1"/>
  <c r="AC24" i="1"/>
  <c r="AC35" i="1"/>
  <c r="AC38" i="1"/>
  <c r="AC41" i="1"/>
  <c r="Y22" i="1"/>
  <c r="Y33" i="1"/>
  <c r="U16" i="1"/>
  <c r="U26" i="1"/>
  <c r="U29" i="1"/>
  <c r="U40" i="1"/>
  <c r="U45" i="1"/>
  <c r="M20" i="1"/>
  <c r="M32" i="1"/>
  <c r="M36" i="1"/>
  <c r="M39" i="1"/>
  <c r="AH35" i="1"/>
  <c r="N25" i="1"/>
  <c r="T37" i="1"/>
  <c r="T28" i="1"/>
  <c r="T33" i="1"/>
  <c r="T25" i="1"/>
  <c r="T36" i="1"/>
  <c r="T26" i="1"/>
  <c r="T18" i="1"/>
  <c r="T16" i="1"/>
  <c r="T45" i="1"/>
  <c r="T34" i="1"/>
  <c r="T44" i="1"/>
  <c r="T31" i="1"/>
  <c r="T23" i="1"/>
  <c r="T15" i="1"/>
  <c r="T24" i="1"/>
  <c r="T17" i="1"/>
  <c r="T41" i="1"/>
  <c r="T32" i="1"/>
  <c r="T38" i="1"/>
  <c r="T29" i="1"/>
  <c r="T21" i="1"/>
  <c r="T14" i="1"/>
  <c r="T22" i="1"/>
  <c r="AR24" i="1"/>
  <c r="AR19" i="1"/>
  <c r="AR31" i="1"/>
  <c r="AR28" i="1"/>
  <c r="AJ20" i="1"/>
  <c r="AJ15" i="1"/>
  <c r="AJ25" i="1"/>
  <c r="AJ35" i="1"/>
  <c r="AJ32" i="1"/>
  <c r="T27" i="1"/>
  <c r="AI33" i="1"/>
  <c r="AH16" i="1"/>
  <c r="AH41" i="1"/>
  <c r="R37" i="1"/>
  <c r="AH39" i="1"/>
  <c r="AH32" i="1"/>
  <c r="AH28" i="1"/>
  <c r="V17" i="1"/>
  <c r="AP32" i="1"/>
  <c r="AP30" i="1"/>
  <c r="AP28" i="1"/>
  <c r="AP16" i="1"/>
  <c r="AP15" i="1"/>
  <c r="Z28" i="1"/>
  <c r="Z16" i="1"/>
  <c r="Z15" i="1"/>
  <c r="Z30" i="1"/>
  <c r="Z37" i="1"/>
  <c r="Z38" i="1"/>
  <c r="Z31" i="1"/>
  <c r="Z41" i="1"/>
  <c r="Z20" i="1"/>
  <c r="AP22" i="1"/>
  <c r="AP34" i="1"/>
  <c r="AP31" i="1"/>
  <c r="AP38" i="1"/>
  <c r="AL18" i="1"/>
  <c r="AL26" i="1"/>
  <c r="AL45" i="1"/>
  <c r="AL34" i="1"/>
  <c r="AH18" i="1"/>
  <c r="AH26" i="1"/>
  <c r="AH33" i="1"/>
  <c r="Z22" i="1"/>
  <c r="Z45" i="1"/>
  <c r="Z36" i="1"/>
  <c r="V22" i="1"/>
  <c r="V32" i="1"/>
  <c r="V33" i="1"/>
  <c r="R24" i="1"/>
  <c r="R29" i="1"/>
  <c r="R44" i="1"/>
  <c r="AO17" i="1"/>
  <c r="AO32" i="1"/>
  <c r="AO30" i="1"/>
  <c r="AO28" i="1"/>
  <c r="AO37" i="1"/>
  <c r="AO36" i="1"/>
  <c r="AO31" i="1"/>
  <c r="AO22" i="1"/>
  <c r="AO14" i="1"/>
  <c r="Y17" i="1"/>
  <c r="Y34" i="1"/>
  <c r="Y32" i="1"/>
  <c r="Y30" i="1"/>
  <c r="Y28" i="1"/>
  <c r="Y37" i="1"/>
  <c r="Y36" i="1"/>
  <c r="Y29" i="1"/>
  <c r="Y20" i="1"/>
  <c r="Y19" i="1"/>
  <c r="Y21" i="1"/>
  <c r="Y23" i="1"/>
  <c r="Y25" i="1"/>
  <c r="Y27" i="1"/>
  <c r="AO24" i="1"/>
  <c r="AO35" i="1"/>
  <c r="AO44" i="1"/>
  <c r="AK16" i="1"/>
  <c r="AK26" i="1"/>
  <c r="AK31" i="1"/>
  <c r="AK40" i="1"/>
  <c r="Y14" i="1"/>
  <c r="Y24" i="1"/>
  <c r="Y35" i="1"/>
  <c r="Y39" i="1"/>
  <c r="U18" i="1"/>
  <c r="U28" i="1"/>
  <c r="U33" i="1"/>
  <c r="M24" i="1"/>
  <c r="M34" i="1"/>
  <c r="M38" i="1"/>
  <c r="M45" i="1"/>
  <c r="Z34" i="1"/>
  <c r="N23" i="1"/>
  <c r="AR15" i="1"/>
  <c r="AR34" i="1"/>
  <c r="AR41" i="1"/>
  <c r="AR32" i="1"/>
  <c r="AR36" i="1"/>
  <c r="AR29" i="1"/>
  <c r="AR21" i="1"/>
  <c r="AR16" i="1"/>
  <c r="AR20" i="1"/>
  <c r="AR14" i="1"/>
  <c r="L45" i="1"/>
  <c r="L34" i="1"/>
  <c r="L38" i="1"/>
  <c r="L27" i="1"/>
  <c r="L19" i="1"/>
  <c r="L14" i="1"/>
  <c r="L24" i="1"/>
  <c r="L41" i="1"/>
  <c r="L32" i="1"/>
  <c r="L33" i="1"/>
  <c r="L25" i="1"/>
  <c r="L36" i="1"/>
  <c r="L44" i="1"/>
  <c r="L22" i="1"/>
  <c r="L15" i="1"/>
  <c r="L39" i="1"/>
  <c r="L30" i="1"/>
  <c r="L31" i="1"/>
  <c r="L23" i="1"/>
  <c r="L17" i="1"/>
  <c r="L28" i="1"/>
  <c r="L20" i="1"/>
  <c r="AR26" i="1"/>
  <c r="AR23" i="1"/>
  <c r="AR33" i="1"/>
  <c r="AR30" i="1"/>
  <c r="AR45" i="1"/>
  <c r="AJ22" i="1"/>
  <c r="AJ40" i="1"/>
  <c r="AJ29" i="1"/>
  <c r="AJ38" i="1"/>
  <c r="T20" i="1"/>
  <c r="T35" i="1"/>
  <c r="L18" i="1"/>
  <c r="L29" i="1"/>
  <c r="Z17" i="1"/>
  <c r="R18" i="1"/>
  <c r="R36" i="1"/>
  <c r="R32" i="1"/>
  <c r="R28" i="1"/>
  <c r="R27" i="1"/>
  <c r="R25" i="1"/>
  <c r="R23" i="1"/>
  <c r="R21" i="1"/>
  <c r="R19" i="1"/>
  <c r="AL27" i="1"/>
  <c r="AL25" i="1"/>
  <c r="AL23" i="1"/>
  <c r="AL21" i="1"/>
  <c r="AL19" i="1"/>
  <c r="AL15" i="1"/>
  <c r="AL14" i="1"/>
  <c r="AL39" i="1"/>
  <c r="V25" i="1"/>
  <c r="V23" i="1"/>
  <c r="V21" i="1"/>
  <c r="V19" i="1"/>
  <c r="V15" i="1"/>
  <c r="V14" i="1"/>
  <c r="V40" i="1"/>
  <c r="V37" i="1"/>
  <c r="V39" i="1"/>
  <c r="V28" i="1"/>
  <c r="V20" i="1"/>
  <c r="V35" i="1"/>
  <c r="AP24" i="1"/>
  <c r="AP39" i="1"/>
  <c r="AP33" i="1"/>
  <c r="AP40" i="1"/>
  <c r="AL20" i="1"/>
  <c r="AL28" i="1"/>
  <c r="AL29" i="1"/>
  <c r="AL37" i="1"/>
  <c r="AL40" i="1"/>
  <c r="AH20" i="1"/>
  <c r="AH37" i="1"/>
  <c r="AH36" i="1"/>
  <c r="Z24" i="1"/>
  <c r="Z29" i="1"/>
  <c r="Z40" i="1"/>
  <c r="V24" i="1"/>
  <c r="V34" i="1"/>
  <c r="V41" i="1"/>
  <c r="R39" i="1"/>
  <c r="R26" i="1"/>
  <c r="R33" i="1"/>
  <c r="AL16" i="1"/>
  <c r="R15" i="1"/>
  <c r="AK27" i="1"/>
  <c r="AK23" i="1"/>
  <c r="AK19" i="1"/>
  <c r="AK15" i="1"/>
  <c r="AK25" i="1"/>
  <c r="AK21" i="1"/>
  <c r="AK39" i="1"/>
  <c r="AK38" i="1"/>
  <c r="AK33" i="1"/>
  <c r="AK30" i="1"/>
  <c r="AK22" i="1"/>
  <c r="AK14" i="1"/>
  <c r="U25" i="1"/>
  <c r="U21" i="1"/>
  <c r="U27" i="1"/>
  <c r="U23" i="1"/>
  <c r="U19" i="1"/>
  <c r="U15" i="1"/>
  <c r="U39" i="1"/>
  <c r="U38" i="1"/>
  <c r="U31" i="1"/>
  <c r="U30" i="1"/>
  <c r="U22" i="1"/>
  <c r="U14" i="1"/>
  <c r="U17" i="1"/>
  <c r="AO16" i="1"/>
  <c r="AO26" i="1"/>
  <c r="AO34" i="1"/>
  <c r="AO39" i="1"/>
  <c r="AK18" i="1"/>
  <c r="AK28" i="1"/>
  <c r="AK35" i="1"/>
  <c r="AK44" i="1"/>
  <c r="Y16" i="1"/>
  <c r="Y26" i="1"/>
  <c r="Y38" i="1"/>
  <c r="Y41" i="1"/>
  <c r="U20" i="1"/>
  <c r="U32" i="1"/>
  <c r="U35" i="1"/>
  <c r="U37" i="1"/>
  <c r="M16" i="1"/>
  <c r="M26" i="1"/>
  <c r="M29" i="1"/>
  <c r="M44" i="1"/>
  <c r="AD41" i="1"/>
  <c r="Z32" i="1"/>
  <c r="AJ39" i="1"/>
  <c r="AJ28" i="1"/>
  <c r="AJ34" i="1"/>
  <c r="AJ27" i="1"/>
  <c r="AJ19" i="1"/>
  <c r="AJ26" i="1"/>
  <c r="AJ18" i="1"/>
  <c r="AJ36" i="1"/>
  <c r="AR18" i="1"/>
  <c r="AR17" i="1"/>
  <c r="AR25" i="1"/>
  <c r="AR38" i="1"/>
  <c r="AR35" i="1"/>
  <c r="AJ16" i="1"/>
  <c r="AJ24" i="1"/>
  <c r="AJ21" i="1"/>
  <c r="AJ31" i="1"/>
  <c r="AJ44" i="1"/>
  <c r="AJ41" i="1"/>
  <c r="T40" i="1"/>
  <c r="T30" i="1"/>
  <c r="L26" i="1"/>
  <c r="L40" i="1"/>
  <c r="AI26" i="1"/>
  <c r="AI22" i="1"/>
  <c r="AI40" i="1"/>
  <c r="AI41" i="1"/>
  <c r="AI32" i="1"/>
  <c r="AI31" i="1"/>
  <c r="AI23" i="1"/>
  <c r="AI15" i="1"/>
  <c r="AI20" i="1"/>
  <c r="AI38" i="1"/>
  <c r="AI39" i="1"/>
  <c r="AI30" i="1"/>
  <c r="AI29" i="1"/>
  <c r="AI21" i="1"/>
  <c r="AI34" i="1"/>
  <c r="AI18" i="1"/>
  <c r="AI36" i="1"/>
  <c r="AI37" i="1"/>
  <c r="AI28" i="1"/>
  <c r="AI27" i="1"/>
  <c r="AI19" i="1"/>
  <c r="AI14" i="1"/>
  <c r="AI24" i="1"/>
  <c r="AI17" i="1"/>
  <c r="AI45" i="1"/>
  <c r="L35" i="1"/>
  <c r="AA15" i="1"/>
  <c r="AA23" i="1"/>
  <c r="AA31" i="1"/>
  <c r="AA32" i="1"/>
  <c r="AA39" i="1"/>
  <c r="AA38" i="1"/>
  <c r="S14" i="1"/>
  <c r="S21" i="1"/>
  <c r="S29" i="1"/>
  <c r="S30" i="1"/>
  <c r="S37" i="1"/>
  <c r="S36" i="1"/>
  <c r="AQ26" i="1"/>
  <c r="AA24" i="1"/>
  <c r="X17" i="1"/>
  <c r="AA17" i="1"/>
  <c r="AA25" i="1"/>
  <c r="AA33" i="1"/>
  <c r="AA34" i="1"/>
  <c r="AA41" i="1"/>
  <c r="AA40" i="1"/>
  <c r="S15" i="1"/>
  <c r="S23" i="1"/>
  <c r="S31" i="1"/>
  <c r="S32" i="1"/>
  <c r="S39" i="1"/>
  <c r="S38" i="1"/>
  <c r="AQ22" i="1"/>
  <c r="AM14" i="1"/>
  <c r="S24" i="1"/>
  <c r="AG15" i="1"/>
  <c r="AG35" i="1"/>
  <c r="Q15" i="1"/>
  <c r="Q14" i="1"/>
  <c r="AG16" i="1"/>
  <c r="AG24" i="1"/>
  <c r="AG33" i="1"/>
  <c r="AG40" i="1"/>
  <c r="AG41" i="1"/>
  <c r="Q18" i="1"/>
  <c r="Q26" i="1"/>
  <c r="Q33" i="1"/>
  <c r="Q44" i="1"/>
  <c r="Q45" i="1"/>
  <c r="AA18" i="1"/>
  <c r="AB20" i="1"/>
  <c r="AB38" i="1"/>
  <c r="AB19" i="1"/>
  <c r="AB27" i="1"/>
  <c r="AB44" i="1"/>
  <c r="AB30" i="1"/>
  <c r="AB39" i="1"/>
  <c r="AQ19" i="1"/>
  <c r="AQ27" i="1"/>
  <c r="AQ28" i="1"/>
  <c r="AQ35" i="1"/>
  <c r="AQ45" i="1"/>
  <c r="AM24" i="1"/>
  <c r="AM33" i="1"/>
  <c r="AM19" i="1"/>
  <c r="AM27" i="1"/>
  <c r="AM32" i="1"/>
  <c r="AM41" i="1"/>
  <c r="AA19" i="1"/>
  <c r="AA27" i="1"/>
  <c r="AA28" i="1"/>
  <c r="AA35" i="1"/>
  <c r="AA45" i="1"/>
  <c r="S17" i="1"/>
  <c r="S25" i="1"/>
  <c r="S33" i="1"/>
  <c r="S34" i="1"/>
  <c r="S41" i="1"/>
  <c r="K14" i="1"/>
  <c r="K17" i="1"/>
  <c r="K25" i="1"/>
  <c r="K33" i="1"/>
  <c r="K35" i="1"/>
  <c r="K45" i="1"/>
</calcChain>
</file>

<file path=xl/sharedStrings.xml><?xml version="1.0" encoding="utf-8"?>
<sst xmlns="http://schemas.openxmlformats.org/spreadsheetml/2006/main" count="131" uniqueCount="76">
  <si>
    <t>年間プロジェクト計画表</t>
  </si>
  <si>
    <t>部署・チーム</t>
  </si>
  <si>
    <t>○○事業部</t>
  </si>
  <si>
    <t>年度開始日</t>
  </si>
  <si>
    <t>全体進捗</t>
  </si>
  <si>
    <t>遅延</t>
  </si>
  <si>
    <t>作成者</t>
  </si>
  <si>
    <t>○○ ○○</t>
  </si>
  <si>
    <t>対象期間</t>
  </si>
  <si>
    <t>完了／全項目</t>
  </si>
  <si>
    <t>戦略・企画</t>
  </si>
  <si>
    <t>営業・販売</t>
  </si>
  <si>
    <t>開発・制作</t>
  </si>
  <si>
    <t>マーケティング</t>
  </si>
  <si>
    <t>管理・総務</t>
  </si>
  <si>
    <t>◆</t>
  </si>
  <si>
    <t>節目</t>
  </si>
  <si>
    <t>今日</t>
  </si>
  <si>
    <t>No</t>
  </si>
  <si>
    <t>分類</t>
  </si>
  <si>
    <t>プロジェクト・施策</t>
  </si>
  <si>
    <t>責任者</t>
  </si>
  <si>
    <t>開始日</t>
  </si>
  <si>
    <t>終了日</t>
  </si>
  <si>
    <t>進捗</t>
  </si>
  <si>
    <t>状態</t>
  </si>
  <si>
    <t>目標・成果物</t>
  </si>
  <si>
    <r>
      <rPr>
        <b/>
        <sz val="9"/>
        <color rgb="FFFFFFFF"/>
        <rFont val="Noto Sans CJK SC"/>
        <family val="2"/>
      </rPr>
      <t>第</t>
    </r>
    <r>
      <rPr>
        <b/>
        <sz val="9"/>
        <color rgb="FFFFFFFF"/>
        <rFont val="Meiryo"/>
        <family val="3"/>
        <charset val="128"/>
      </rPr>
      <t>1</t>
    </r>
    <r>
      <rPr>
        <b/>
        <sz val="9"/>
        <color rgb="FFFFFFFF"/>
        <rFont val="Noto Sans CJK SC"/>
        <family val="2"/>
      </rPr>
      <t>四半期</t>
    </r>
  </si>
  <si>
    <r>
      <rPr>
        <b/>
        <sz val="9"/>
        <color rgb="FFFFFFFF"/>
        <rFont val="Noto Sans CJK SC"/>
        <family val="2"/>
      </rPr>
      <t>第</t>
    </r>
    <r>
      <rPr>
        <b/>
        <sz val="9"/>
        <color rgb="FFFFFFFF"/>
        <rFont val="Meiryo"/>
        <family val="3"/>
        <charset val="128"/>
      </rPr>
      <t>2</t>
    </r>
    <r>
      <rPr>
        <b/>
        <sz val="9"/>
        <color rgb="FFFFFFFF"/>
        <rFont val="Noto Sans CJK SC"/>
        <family val="2"/>
      </rPr>
      <t>四半期</t>
    </r>
  </si>
  <si>
    <r>
      <rPr>
        <b/>
        <sz val="9"/>
        <color rgb="FFFFFFFF"/>
        <rFont val="Noto Sans CJK SC"/>
        <family val="2"/>
      </rPr>
      <t>第</t>
    </r>
    <r>
      <rPr>
        <b/>
        <sz val="9"/>
        <color rgb="FFFFFFFF"/>
        <rFont val="Meiryo"/>
        <family val="3"/>
        <charset val="128"/>
      </rPr>
      <t>3</t>
    </r>
    <r>
      <rPr>
        <b/>
        <sz val="9"/>
        <color rgb="FFFFFFFF"/>
        <rFont val="Noto Sans CJK SC"/>
        <family val="2"/>
      </rPr>
      <t>四半期</t>
    </r>
  </si>
  <si>
    <r>
      <rPr>
        <b/>
        <sz val="9"/>
        <color rgb="FFFFFFFF"/>
        <rFont val="Noto Sans CJK SC"/>
        <family val="2"/>
      </rPr>
      <t>第</t>
    </r>
    <r>
      <rPr>
        <b/>
        <sz val="9"/>
        <color rgb="FFFFFFFF"/>
        <rFont val="Meiryo"/>
        <family val="3"/>
        <charset val="128"/>
      </rPr>
      <t>4</t>
    </r>
    <r>
      <rPr>
        <b/>
        <sz val="9"/>
        <color rgb="FFFFFFFF"/>
        <rFont val="Noto Sans CJK SC"/>
        <family val="2"/>
      </rPr>
      <t>四半期</t>
    </r>
  </si>
  <si>
    <t>上</t>
  </si>
  <si>
    <t>中</t>
  </si>
  <si>
    <t>下</t>
  </si>
  <si>
    <t>（期間開始・計算用）</t>
  </si>
  <si>
    <t>（期間終了・計算用）</t>
  </si>
  <si>
    <t>年度方針・目標の策定</t>
  </si>
  <si>
    <t>社長</t>
  </si>
  <si>
    <t>全社方針と部門目標の決定</t>
  </si>
  <si>
    <t>中期経営計画の見直し</t>
  </si>
  <si>
    <t>経営企画</t>
  </si>
  <si>
    <r>
      <rPr>
        <sz val="9"/>
        <color rgb="FF0000FF"/>
        <rFont val="Meiryo"/>
        <family val="3"/>
        <charset val="128"/>
      </rPr>
      <t>3</t>
    </r>
    <r>
      <rPr>
        <sz val="9"/>
        <color rgb="FF0000FF"/>
        <rFont val="Noto Sans CJK SC"/>
        <family val="2"/>
      </rPr>
      <t>か年計画の改訂版</t>
    </r>
  </si>
  <si>
    <t>次年度予算の策定</t>
  </si>
  <si>
    <t>次年度予算案の承認</t>
  </si>
  <si>
    <t>新規顧客開拓キャンペーン</t>
  </si>
  <si>
    <t>営業部</t>
  </si>
  <si>
    <r>
      <rPr>
        <sz val="9"/>
        <color rgb="FF0000FF"/>
        <rFont val="Noto Sans CJK SC"/>
        <family val="2"/>
      </rPr>
      <t>新規契約</t>
    </r>
    <r>
      <rPr>
        <sz val="9"/>
        <color rgb="FF0000FF"/>
        <rFont val="Meiryo"/>
        <family val="3"/>
        <charset val="128"/>
      </rPr>
      <t>30</t>
    </r>
    <r>
      <rPr>
        <sz val="9"/>
        <color rgb="FF0000FF"/>
        <rFont val="Noto Sans CJK SC"/>
        <family val="2"/>
      </rPr>
      <t>件</t>
    </r>
  </si>
  <si>
    <t>既存顧客フォロー強化</t>
  </si>
  <si>
    <r>
      <rPr>
        <sz val="9"/>
        <color rgb="FF0000FF"/>
        <rFont val="Noto Sans CJK SC"/>
        <family val="2"/>
      </rPr>
      <t>解約率</t>
    </r>
    <r>
      <rPr>
        <sz val="9"/>
        <color rgb="FF0000FF"/>
        <rFont val="Meiryo"/>
        <family val="3"/>
        <charset val="128"/>
      </rPr>
      <t>5%</t>
    </r>
    <r>
      <rPr>
        <sz val="9"/>
        <color rgb="FF0000FF"/>
        <rFont val="Noto Sans CJK SC"/>
        <family val="2"/>
      </rPr>
      <t>以下</t>
    </r>
  </si>
  <si>
    <t>展示会出展</t>
  </si>
  <si>
    <r>
      <rPr>
        <sz val="9"/>
        <color rgb="FF0000FF"/>
        <rFont val="Noto Sans CJK SC"/>
        <family val="2"/>
      </rPr>
      <t>名刺交換</t>
    </r>
    <r>
      <rPr>
        <sz val="9"/>
        <color rgb="FF0000FF"/>
        <rFont val="Meiryo"/>
        <family val="3"/>
        <charset val="128"/>
      </rPr>
      <t>200</t>
    </r>
    <r>
      <rPr>
        <sz val="9"/>
        <color rgb="FF0000FF"/>
        <rFont val="Noto Sans CJK SC"/>
        <family val="2"/>
      </rPr>
      <t>件</t>
    </r>
  </si>
  <si>
    <t>新サービスの企画</t>
  </si>
  <si>
    <t>開発部</t>
  </si>
  <si>
    <t>企画書・要件定義書</t>
  </si>
  <si>
    <t>新サービスの開発</t>
  </si>
  <si>
    <r>
      <rPr>
        <sz val="9"/>
        <color rgb="FF0000FF"/>
        <rFont val="Meiryo"/>
        <family val="3"/>
        <charset val="128"/>
      </rPr>
      <t>β</t>
    </r>
    <r>
      <rPr>
        <sz val="9"/>
        <color rgb="FF0000FF"/>
        <rFont val="Noto Sans CJK SC"/>
        <family val="2"/>
      </rPr>
      <t>版の完成</t>
    </r>
  </si>
  <si>
    <t>新サービスのリリース</t>
  </si>
  <si>
    <t>正式公開</t>
  </si>
  <si>
    <r>
      <rPr>
        <sz val="11"/>
        <color rgb="FF0000FF"/>
        <rFont val="Meiryo"/>
        <family val="3"/>
        <charset val="128"/>
      </rPr>
      <t>Web</t>
    </r>
    <r>
      <rPr>
        <sz val="11"/>
        <color rgb="FF0000FF"/>
        <rFont val="Noto Sans CJK SC"/>
        <family val="2"/>
      </rPr>
      <t>サイトのリニューアル</t>
    </r>
  </si>
  <si>
    <t>広報</t>
  </si>
  <si>
    <r>
      <rPr>
        <sz val="9"/>
        <color rgb="FF0000FF"/>
        <rFont val="Noto Sans CJK SC"/>
        <family val="2"/>
      </rPr>
      <t>問い合わせ数</t>
    </r>
    <r>
      <rPr>
        <sz val="9"/>
        <color rgb="FF0000FF"/>
        <rFont val="Meiryo"/>
        <family val="3"/>
        <charset val="128"/>
      </rPr>
      <t>1.5</t>
    </r>
    <r>
      <rPr>
        <sz val="9"/>
        <color rgb="FF0000FF"/>
        <rFont val="Noto Sans CJK SC"/>
        <family val="2"/>
      </rPr>
      <t>倍</t>
    </r>
  </si>
  <si>
    <r>
      <rPr>
        <sz val="11"/>
        <color rgb="FF0000FF"/>
        <rFont val="Meiryo"/>
        <family val="3"/>
        <charset val="128"/>
      </rPr>
      <t>SNS</t>
    </r>
    <r>
      <rPr>
        <sz val="11"/>
        <color rgb="FF0000FF"/>
        <rFont val="Noto Sans CJK SC"/>
        <family val="2"/>
      </rPr>
      <t>運用の強化</t>
    </r>
  </si>
  <si>
    <r>
      <rPr>
        <sz val="9"/>
        <color rgb="FF0000FF"/>
        <rFont val="Noto Sans CJK SC"/>
        <family val="2"/>
      </rPr>
      <t>フォロワー</t>
    </r>
    <r>
      <rPr>
        <sz val="9"/>
        <color rgb="FF0000FF"/>
        <rFont val="Meiryo"/>
        <family val="3"/>
        <charset val="128"/>
      </rPr>
      <t>1</t>
    </r>
    <r>
      <rPr>
        <sz val="9"/>
        <color rgb="FF0000FF"/>
        <rFont val="Noto Sans CJK SC"/>
        <family val="2"/>
      </rPr>
      <t>万人</t>
    </r>
  </si>
  <si>
    <t>新入社員研修</t>
  </si>
  <si>
    <t>人事</t>
  </si>
  <si>
    <t>研修の修了</t>
  </si>
  <si>
    <t>社内システムの更新</t>
  </si>
  <si>
    <t>総務</t>
  </si>
  <si>
    <t>新システムへの移行</t>
  </si>
  <si>
    <t>年末調整</t>
  </si>
  <si>
    <t>経理</t>
  </si>
  <si>
    <t>期限内の処理完了</t>
  </si>
  <si>
    <t>決算準備</t>
  </si>
  <si>
    <t>決算書の作成</t>
  </si>
  <si>
    <t>生活の便利技Excel・Word作成のテンプレートを未登録・無料でダウンロード</t>
  </si>
  <si>
    <t>水色のセルに入力してください。開始日と終了日を同じ日にすると◆で表示されます。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</si>
</sst>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30">
    <font>
      <sz val="11"/>
      <color theme="1"/>
      <name val="Calibri"/>
      <family val="2"/>
      <charset val="1"/>
    </font>
    <font>
      <b/>
      <sz val="24"/>
      <color rgb="FF7A2E3A"/>
      <name val="Meiryo"/>
      <family val="2"/>
    </font>
    <font>
      <b/>
      <sz val="9"/>
      <color rgb="FF777777"/>
      <name val="Meiryo"/>
      <family val="2"/>
    </font>
    <font>
      <sz val="11"/>
      <color rgb="FF0000FF"/>
      <name val="Meiryo"/>
      <family val="2"/>
    </font>
    <font>
      <sz val="11"/>
      <color rgb="FF0000FF"/>
      <name val="Meiryo"/>
      <family val="3"/>
      <charset val="128"/>
    </font>
    <font>
      <b/>
      <sz val="11"/>
      <color rgb="FF7A2E3A"/>
      <name val="Meiryo"/>
      <family val="3"/>
      <charset val="128"/>
    </font>
    <font>
      <b/>
      <sz val="11"/>
      <color rgb="FFC62828"/>
      <name val="Meiryo"/>
      <family val="3"/>
      <charset val="128"/>
    </font>
    <font>
      <sz val="11"/>
      <color rgb="FF333333"/>
      <name val="Meiryo"/>
      <family val="3"/>
      <charset val="128"/>
    </font>
    <font>
      <sz val="9"/>
      <color rgb="FF777777"/>
      <name val="Meiryo"/>
      <family val="2"/>
    </font>
    <font>
      <sz val="8"/>
      <color rgb="FF555555"/>
      <name val="Meiryo"/>
      <family val="2"/>
    </font>
    <font>
      <b/>
      <sz val="9"/>
      <color rgb="FF555555"/>
      <name val="Meiryo"/>
      <family val="3"/>
      <charset val="128"/>
    </font>
    <font>
      <b/>
      <sz val="9"/>
      <color rgb="FF555555"/>
      <name val="Meiryo"/>
      <family val="2"/>
    </font>
    <font>
      <b/>
      <sz val="9"/>
      <color rgb="FFFFFFFF"/>
      <name val="Meiryo"/>
      <family val="2"/>
    </font>
    <font>
      <b/>
      <sz val="9"/>
      <color rgb="FFFFFFFF"/>
      <name val="Meiryo"/>
      <family val="3"/>
      <charset val="128"/>
    </font>
    <font>
      <b/>
      <sz val="10"/>
      <color rgb="FF7A2E3A"/>
      <name val="Meiryo"/>
      <family val="3"/>
      <charset val="128"/>
    </font>
    <font>
      <sz val="8"/>
      <color rgb="FF777777"/>
      <name val="Meiryo"/>
      <family val="2"/>
    </font>
    <font>
      <sz val="8"/>
      <color rgb="FF999999"/>
      <name val="Meiryo"/>
      <family val="2"/>
    </font>
    <font>
      <sz val="9"/>
      <color rgb="FF999999"/>
      <name val="Meiryo"/>
      <family val="3"/>
      <charset val="128"/>
    </font>
    <font>
      <sz val="9"/>
      <color rgb="FF0000FF"/>
      <name val="Meiryo"/>
      <family val="2"/>
    </font>
    <font>
      <sz val="9"/>
      <color rgb="FF333333"/>
      <name val="Meiryo"/>
      <family val="2"/>
    </font>
    <font>
      <b/>
      <sz val="12"/>
      <color rgb="FF7A2E3A"/>
      <name val="Meiryo"/>
      <family val="3"/>
      <charset val="128"/>
    </font>
    <font>
      <sz val="9"/>
      <color rgb="FF0000FF"/>
      <name val="Meiryo"/>
      <family val="3"/>
      <charset val="128"/>
    </font>
    <font>
      <b/>
      <sz val="9"/>
      <color rgb="FFFFFFFF"/>
      <name val="Noto Sans CJK SC"/>
      <family val="2"/>
    </font>
    <font>
      <sz val="9"/>
      <color rgb="FF0000FF"/>
      <name val="Noto Sans CJK SC"/>
      <family val="2"/>
    </font>
    <font>
      <sz val="11"/>
      <color rgb="FF0000FF"/>
      <name val="Noto Sans CJK SC"/>
      <family val="2"/>
    </font>
    <font>
      <sz val="6"/>
      <name val="ＭＳ Ｐゴシック"/>
      <family val="3"/>
      <charset val="128"/>
    </font>
    <font>
      <u/>
      <sz val="11"/>
      <color theme="10"/>
      <name val="Calibri"/>
      <family val="2"/>
      <charset val="1"/>
    </font>
    <font>
      <b/>
      <u/>
      <sz val="20"/>
      <color theme="10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u/>
      <sz val="11"/>
      <color rgb="FFFF0000"/>
      <name val="Meiryo"/>
      <family val="2"/>
    </font>
  </fonts>
  <fills count="11">
    <fill>
      <patternFill patternType="none"/>
    </fill>
    <fill>
      <patternFill patternType="gray125"/>
    </fill>
    <fill>
      <patternFill patternType="solid">
        <fgColor rgb="FFE6F0FA"/>
        <bgColor rgb="FFF7F1EE"/>
      </patternFill>
    </fill>
    <fill>
      <patternFill patternType="solid">
        <fgColor rgb="FF6B4E9B"/>
        <bgColor rgb="FF555555"/>
      </patternFill>
    </fill>
    <fill>
      <patternFill patternType="solid">
        <fgColor rgb="FFC0562F"/>
        <bgColor rgb="FFC62828"/>
      </patternFill>
    </fill>
    <fill>
      <patternFill patternType="solid">
        <fgColor rgb="FF2F6FA3"/>
        <bgColor rgb="FF008080"/>
      </patternFill>
    </fill>
    <fill>
      <patternFill patternType="solid">
        <fgColor rgb="FF3C8D4F"/>
        <bgColor rgb="FF2F6FA3"/>
      </patternFill>
    </fill>
    <fill>
      <patternFill patternType="solid">
        <fgColor rgb="FF8A7356"/>
        <bgColor rgb="FF777777"/>
      </patternFill>
    </fill>
    <fill>
      <patternFill patternType="solid">
        <fgColor rgb="FFFFE9A6"/>
        <bgColor rgb="FFFDE2E2"/>
      </patternFill>
    </fill>
    <fill>
      <patternFill patternType="solid">
        <fgColor rgb="FFF7F1EE"/>
        <bgColor rgb="FFE6F0FA"/>
      </patternFill>
    </fill>
    <fill>
      <patternFill patternType="solid">
        <fgColor rgb="FF7A2E3A"/>
        <bgColor rgb="FF555555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7A2E3A"/>
      </bottom>
      <diagonal/>
    </border>
    <border>
      <left/>
      <right/>
      <top/>
      <bottom style="thin">
        <color rgb="FF7A2E3A"/>
      </bottom>
      <diagonal/>
    </border>
    <border>
      <left/>
      <right/>
      <top/>
      <bottom style="thin">
        <color rgb="FFE2DAD5"/>
      </bottom>
      <diagonal/>
    </border>
    <border>
      <left style="medium">
        <color rgb="FFC08B5C"/>
      </left>
      <right/>
      <top/>
      <bottom style="thin">
        <color rgb="FFE2DAD5"/>
      </bottom>
      <diagonal/>
    </border>
    <border>
      <left style="thin">
        <color rgb="FFC9B8AE"/>
      </left>
      <right/>
      <top/>
      <bottom style="thin">
        <color rgb="FFE2DAD5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 vertical="center" indent="1"/>
    </xf>
    <xf numFmtId="0" fontId="0" fillId="0" borderId="1" xfId="0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5" fillId="0" borderId="0" xfId="0" applyFont="1" applyAlignment="1">
      <alignment horizontal="center" vertical="center"/>
    </xf>
    <xf numFmtId="0" fontId="0" fillId="8" borderId="0" xfId="0" applyFill="1"/>
    <xf numFmtId="0" fontId="15" fillId="9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indent="1"/>
    </xf>
    <xf numFmtId="14" fontId="0" fillId="0" borderId="0" xfId="0" applyNumberFormat="1"/>
    <xf numFmtId="0" fontId="17" fillId="0" borderId="3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indent="1"/>
    </xf>
    <xf numFmtId="176" fontId="4" fillId="2" borderId="3" xfId="0" applyNumberFormat="1" applyFont="1" applyFill="1" applyBorder="1" applyAlignment="1">
      <alignment horizontal="center" vertical="center"/>
    </xf>
    <xf numFmtId="9" fontId="4" fillId="2" borderId="3" xfId="0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left" vertical="center" indent="1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0" fontId="14" fillId="9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10" fillId="9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14" fontId="4" fillId="2" borderId="0" xfId="0" applyNumberFormat="1" applyFont="1" applyFill="1" applyAlignment="1">
      <alignment horizontal="center" vertical="center"/>
    </xf>
    <xf numFmtId="0" fontId="27" fillId="0" borderId="0" xfId="1" applyFont="1" applyAlignment="1">
      <alignment vertical="center"/>
    </xf>
    <xf numFmtId="0" fontId="2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9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29">
    <dxf>
      <fill>
        <patternFill>
          <bgColor rgb="FFFFE9A6"/>
        </patternFill>
      </fill>
    </dxf>
    <dxf>
      <fill>
        <patternFill>
          <bgColor rgb="FFD9D9D9"/>
        </patternFill>
      </fill>
    </dxf>
    <dxf>
      <fill>
        <patternFill>
          <bgColor rgb="FFE3D9CB"/>
        </patternFill>
      </fill>
    </dxf>
    <dxf>
      <fill>
        <patternFill>
          <bgColor rgb="FF8A7356"/>
        </patternFill>
      </fill>
    </dxf>
    <dxf>
      <fill>
        <patternFill>
          <bgColor rgb="FFCBE5C7"/>
        </patternFill>
      </fill>
    </dxf>
    <dxf>
      <fill>
        <patternFill>
          <bgColor rgb="FF3C8D4F"/>
        </patternFill>
      </fill>
    </dxf>
    <dxf>
      <fill>
        <patternFill>
          <bgColor rgb="FFC3DCF0"/>
        </patternFill>
      </fill>
    </dxf>
    <dxf>
      <fill>
        <patternFill>
          <bgColor rgb="FF2F6FA3"/>
        </patternFill>
      </fill>
    </dxf>
    <dxf>
      <fill>
        <patternFill>
          <bgColor rgb="FFF6CDBA"/>
        </patternFill>
      </fill>
    </dxf>
    <dxf>
      <fill>
        <patternFill>
          <bgColor rgb="FFC0562F"/>
        </patternFill>
      </fill>
    </dxf>
    <dxf>
      <fill>
        <patternFill>
          <bgColor rgb="FFDCCDEB"/>
        </patternFill>
      </fill>
    </dxf>
    <dxf>
      <fill>
        <patternFill>
          <bgColor rgb="FF6B4E9B"/>
        </patternFill>
      </fill>
    </dxf>
    <dxf>
      <fill>
        <patternFill>
          <bgColor rgb="FFFFE9A6"/>
        </patternFill>
      </fill>
    </dxf>
    <dxf>
      <fill>
        <patternFill>
          <bgColor rgb="FFD9D9D9"/>
        </patternFill>
      </fill>
    </dxf>
    <dxf>
      <fill>
        <patternFill>
          <bgColor rgb="FFE3D9CB"/>
        </patternFill>
      </fill>
    </dxf>
    <dxf>
      <fill>
        <patternFill>
          <bgColor rgb="FF8A7356"/>
        </patternFill>
      </fill>
    </dxf>
    <dxf>
      <fill>
        <patternFill>
          <bgColor rgb="FFCBE5C7"/>
        </patternFill>
      </fill>
    </dxf>
    <dxf>
      <fill>
        <patternFill>
          <bgColor rgb="FF3C8D4F"/>
        </patternFill>
      </fill>
    </dxf>
    <dxf>
      <fill>
        <patternFill>
          <bgColor rgb="FFC3DCF0"/>
        </patternFill>
      </fill>
    </dxf>
    <dxf>
      <fill>
        <patternFill>
          <bgColor rgb="FF2F6FA3"/>
        </patternFill>
      </fill>
    </dxf>
    <dxf>
      <fill>
        <patternFill>
          <bgColor rgb="FFF6CDBA"/>
        </patternFill>
      </fill>
    </dxf>
    <dxf>
      <fill>
        <patternFill>
          <bgColor rgb="FFC0562F"/>
        </patternFill>
      </fill>
    </dxf>
    <dxf>
      <fill>
        <patternFill>
          <bgColor rgb="FFDCCDEB"/>
        </patternFill>
      </fill>
    </dxf>
    <dxf>
      <fill>
        <patternFill>
          <bgColor rgb="FF6B4E9B"/>
        </patternFill>
      </fill>
    </dxf>
    <dxf>
      <font>
        <b/>
        <color rgb="FFFFFFFF"/>
      </font>
      <fill>
        <patternFill>
          <bgColor rgb="FFE0A100"/>
        </patternFill>
      </fill>
    </dxf>
    <dxf>
      <font>
        <color rgb="FF999999"/>
      </font>
    </dxf>
    <dxf>
      <font>
        <b/>
        <color rgb="FF2F6FA3"/>
      </font>
    </dxf>
    <dxf>
      <font>
        <color rgb="FF3C8D4F"/>
      </font>
    </dxf>
    <dxf>
      <font>
        <b/>
        <color rgb="FFC62828"/>
      </font>
      <fill>
        <patternFill>
          <bgColor rgb="FFFDE2E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7356"/>
      <rgbColor rgb="FF800080"/>
      <rgbColor rgb="FF008080"/>
      <rgbColor rgb="FFC9B8AE"/>
      <rgbColor rgb="FF777777"/>
      <rgbColor rgb="FF9999FF"/>
      <rgbColor rgb="FF7A2E3A"/>
      <rgbColor rgb="FFF7F1EE"/>
      <rgbColor rgb="FFE6F0FA"/>
      <rgbColor rgb="FF660066"/>
      <rgbColor rgb="FFC08B5C"/>
      <rgbColor rgb="FF2F6FA3"/>
      <rgbColor rgb="FFDCCD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BE5C7"/>
      <rgbColor rgb="FFFFE9A6"/>
      <rgbColor rgb="FFC3DCF0"/>
      <rgbColor rgb="FFE3D9CB"/>
      <rgbColor rgb="FFE2DAD5"/>
      <rgbColor rgb="FFF6CDBA"/>
      <rgbColor rgb="FF3366FF"/>
      <rgbColor rgb="FF33CCCC"/>
      <rgbColor rgb="FF99CC00"/>
      <rgbColor rgb="FFFDE2E2"/>
      <rgbColor rgb="FFE0A100"/>
      <rgbColor rgb="FFFF6600"/>
      <rgbColor rgb="FF6B4E9B"/>
      <rgbColor rgb="FF999999"/>
      <rgbColor rgb="FF003366"/>
      <rgbColor rgb="FF3C8D4F"/>
      <rgbColor rgb="FF003300"/>
      <rgbColor rgb="FF333300"/>
      <rgbColor rgb="FFC62828"/>
      <rgbColor rgb="FFC0562F"/>
      <rgbColor rgb="FF55555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45"/>
  <sheetViews>
    <sheetView showGridLines="0" tabSelected="1" zoomScaleNormal="100" workbookViewId="0"/>
  </sheetViews>
  <sheetFormatPr defaultColWidth="8.7109375" defaultRowHeight="15"/>
  <cols>
    <col min="1" max="1" width="2" customWidth="1"/>
    <col min="2" max="2" width="5" customWidth="1"/>
    <col min="3" max="3" width="14" customWidth="1"/>
    <col min="4" max="4" width="30" customWidth="1"/>
    <col min="5" max="5" width="11" customWidth="1"/>
    <col min="6" max="7" width="10" customWidth="1"/>
    <col min="8" max="8" width="8" customWidth="1"/>
    <col min="9" max="9" width="9" customWidth="1"/>
    <col min="10" max="10" width="24" customWidth="1"/>
    <col min="11" max="46" width="3.85546875" customWidth="1"/>
  </cols>
  <sheetData>
    <row r="1" spans="1:70" s="38" customFormat="1" ht="49.5" customHeight="1">
      <c r="A1" s="37" t="s">
        <v>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</row>
    <row r="2" spans="1:70" s="38" customFormat="1" ht="26.25" customHeight="1">
      <c r="A2" s="37"/>
      <c r="B2" s="42" t="s">
        <v>75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</row>
    <row r="3" spans="1:70" ht="45.75" customHeight="1">
      <c r="B3" s="40" t="s">
        <v>0</v>
      </c>
      <c r="C3" s="40"/>
      <c r="D3" s="40"/>
      <c r="E3" s="40"/>
      <c r="F3" s="40"/>
      <c r="H3" s="39"/>
    </row>
    <row r="4" spans="1:70" ht="24" customHeight="1">
      <c r="B4" s="1" t="s">
        <v>1</v>
      </c>
      <c r="D4" s="35" t="s">
        <v>2</v>
      </c>
      <c r="E4" s="35"/>
      <c r="F4" s="35"/>
      <c r="I4" s="1"/>
      <c r="K4" s="31" t="s">
        <v>3</v>
      </c>
      <c r="L4" s="31"/>
      <c r="M4" s="31"/>
      <c r="N4" s="31"/>
      <c r="O4" s="31"/>
      <c r="P4" s="36">
        <v>46113</v>
      </c>
      <c r="Q4" s="36"/>
      <c r="R4" s="36"/>
      <c r="S4" s="36"/>
      <c r="Y4" s="31" t="s">
        <v>4</v>
      </c>
      <c r="Z4" s="31"/>
      <c r="AA4" s="31"/>
      <c r="AB4" s="31"/>
      <c r="AC4" s="31"/>
      <c r="AD4" s="30">
        <f>IFERROR(SUMPRODUCT(($F$14:$F$45&lt;&gt;"")*($G$14:$G$45-$F$14:$F$45+1)*$H$14:$H$45)/SUMPRODUCT(($F$14:$F$45&lt;&gt;"")*($G$14:$G$45-$F$14:$F$45+1)),0)</f>
        <v>0.61574333800841508</v>
      </c>
      <c r="AE4" s="30"/>
      <c r="AF4" s="30"/>
      <c r="AJ4" s="31" t="s">
        <v>5</v>
      </c>
      <c r="AK4" s="31"/>
      <c r="AL4" s="31"/>
      <c r="AM4" s="31"/>
      <c r="AN4" s="31"/>
      <c r="AO4" s="32" t="str">
        <f ca="1">COUNTIF($I$14:$I$45,"遅延")&amp;" 件"</f>
        <v>1 件</v>
      </c>
      <c r="AP4" s="32"/>
      <c r="AQ4" s="32"/>
      <c r="AR4" s="32"/>
    </row>
    <row r="5" spans="1:70" ht="24" customHeight="1">
      <c r="B5" s="1" t="s">
        <v>6</v>
      </c>
      <c r="D5" s="33" t="s">
        <v>7</v>
      </c>
      <c r="E5" s="33"/>
      <c r="F5" s="33"/>
      <c r="K5" s="31" t="s">
        <v>8</v>
      </c>
      <c r="L5" s="31"/>
      <c r="M5" s="31"/>
      <c r="N5" s="31"/>
      <c r="O5" s="31"/>
      <c r="P5" s="34" t="str">
        <f>TEXT($P$4,"yyyy/m")&amp;" 〜 "&amp;TEXT(EDATE($P$4,11),"yyyy/m")</f>
        <v>2026/4 〜 2027/3</v>
      </c>
      <c r="Q5" s="34"/>
      <c r="R5" s="34"/>
      <c r="S5" s="34"/>
      <c r="T5" s="34"/>
      <c r="U5" s="34"/>
      <c r="V5" s="34"/>
      <c r="W5" s="34"/>
      <c r="Y5" s="31" t="s">
        <v>9</v>
      </c>
      <c r="Z5" s="31"/>
      <c r="AA5" s="31"/>
      <c r="AB5" s="31"/>
      <c r="AC5" s="31"/>
      <c r="AD5" s="34" t="str">
        <f ca="1">COUNTIF($I$14:$I$45,"完了")&amp;" ／ "&amp;COUNTA($D$14:$D$45)&amp;" 件"</f>
        <v>5 ／ 15 件</v>
      </c>
      <c r="AE5" s="34"/>
      <c r="AF5" s="34"/>
      <c r="AG5" s="34"/>
      <c r="AH5" s="34"/>
    </row>
    <row r="6" spans="1:70" ht="6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70" ht="25.5" customHeight="1">
      <c r="B7" s="41"/>
      <c r="C7" s="41"/>
      <c r="D7" s="41"/>
      <c r="E7" s="41"/>
      <c r="F7" s="41"/>
      <c r="G7" s="41"/>
      <c r="H7" s="41"/>
      <c r="I7" s="41"/>
      <c r="K7" s="3"/>
      <c r="L7" s="26" t="s">
        <v>10</v>
      </c>
      <c r="M7" s="26"/>
      <c r="N7" s="26"/>
      <c r="O7" s="26"/>
      <c r="P7" s="4"/>
      <c r="Q7" s="26" t="s">
        <v>11</v>
      </c>
      <c r="R7" s="26"/>
      <c r="S7" s="26"/>
      <c r="T7" s="26"/>
      <c r="U7" s="5"/>
      <c r="V7" s="26" t="s">
        <v>12</v>
      </c>
      <c r="W7" s="26"/>
      <c r="X7" s="26"/>
      <c r="Y7" s="26"/>
      <c r="Z7" s="6"/>
      <c r="AA7" s="26" t="s">
        <v>13</v>
      </c>
      <c r="AB7" s="26"/>
      <c r="AC7" s="26"/>
      <c r="AD7" s="26"/>
      <c r="AE7" s="7"/>
      <c r="AF7" s="26" t="s">
        <v>14</v>
      </c>
      <c r="AG7" s="26"/>
      <c r="AH7" s="26"/>
      <c r="AI7" s="26"/>
      <c r="AJ7" s="8" t="s">
        <v>15</v>
      </c>
      <c r="AK7" s="26" t="s">
        <v>16</v>
      </c>
      <c r="AL7" s="26"/>
      <c r="AM7" s="26"/>
      <c r="AN7" s="9"/>
      <c r="AO7" s="26" t="s">
        <v>17</v>
      </c>
      <c r="AP7" s="26"/>
      <c r="AQ7" s="26"/>
    </row>
    <row r="8" spans="1:70" ht="7.5" customHeight="1"/>
    <row r="9" spans="1:70" ht="18" customHeight="1">
      <c r="B9" s="27" t="s">
        <v>18</v>
      </c>
      <c r="C9" s="28" t="s">
        <v>19</v>
      </c>
      <c r="D9" s="28" t="s">
        <v>20</v>
      </c>
      <c r="E9" s="28" t="s">
        <v>21</v>
      </c>
      <c r="F9" s="28" t="s">
        <v>22</v>
      </c>
      <c r="G9" s="28" t="s">
        <v>23</v>
      </c>
      <c r="H9" s="28" t="s">
        <v>24</v>
      </c>
      <c r="I9" s="28" t="s">
        <v>25</v>
      </c>
      <c r="J9" s="28" t="s">
        <v>26</v>
      </c>
      <c r="K9" s="29" t="s">
        <v>27</v>
      </c>
      <c r="L9" s="29"/>
      <c r="M9" s="29"/>
      <c r="N9" s="29"/>
      <c r="O9" s="29"/>
      <c r="P9" s="29"/>
      <c r="Q9" s="29"/>
      <c r="R9" s="29"/>
      <c r="S9" s="29"/>
      <c r="T9" s="29" t="s">
        <v>28</v>
      </c>
      <c r="U9" s="29"/>
      <c r="V9" s="29"/>
      <c r="W9" s="29"/>
      <c r="X9" s="29"/>
      <c r="Y9" s="29"/>
      <c r="Z9" s="29"/>
      <c r="AA9" s="29"/>
      <c r="AB9" s="29"/>
      <c r="AC9" s="29" t="s">
        <v>29</v>
      </c>
      <c r="AD9" s="29"/>
      <c r="AE9" s="29"/>
      <c r="AF9" s="29"/>
      <c r="AG9" s="29"/>
      <c r="AH9" s="29"/>
      <c r="AI9" s="29"/>
      <c r="AJ9" s="29"/>
      <c r="AK9" s="29"/>
      <c r="AL9" s="29" t="s">
        <v>30</v>
      </c>
      <c r="AM9" s="29"/>
      <c r="AN9" s="29"/>
      <c r="AO9" s="29"/>
      <c r="AP9" s="29"/>
      <c r="AQ9" s="29"/>
      <c r="AR9" s="29"/>
      <c r="AS9" s="29"/>
      <c r="AT9" s="29"/>
    </row>
    <row r="10" spans="1:70" ht="18" customHeight="1">
      <c r="B10" s="27"/>
      <c r="C10" s="27"/>
      <c r="D10" s="27"/>
      <c r="E10" s="27"/>
      <c r="F10" s="27"/>
      <c r="G10" s="27"/>
      <c r="H10" s="27"/>
      <c r="I10" s="27"/>
      <c r="J10" s="27"/>
      <c r="K10" s="25" t="str">
        <f>MONTH(EDATE($P$4,0))&amp;"月"</f>
        <v>4月</v>
      </c>
      <c r="L10" s="25"/>
      <c r="M10" s="25"/>
      <c r="N10" s="25" t="str">
        <f>MONTH(EDATE($P$4,1))&amp;"月"</f>
        <v>5月</v>
      </c>
      <c r="O10" s="25"/>
      <c r="P10" s="25"/>
      <c r="Q10" s="25" t="str">
        <f>MONTH(EDATE($P$4,2))&amp;"月"</f>
        <v>6月</v>
      </c>
      <c r="R10" s="25"/>
      <c r="S10" s="25"/>
      <c r="T10" s="25" t="str">
        <f>MONTH(EDATE($P$4,3))&amp;"月"</f>
        <v>7月</v>
      </c>
      <c r="U10" s="25"/>
      <c r="V10" s="25"/>
      <c r="W10" s="25" t="str">
        <f>MONTH(EDATE($P$4,4))&amp;"月"</f>
        <v>8月</v>
      </c>
      <c r="X10" s="25"/>
      <c r="Y10" s="25"/>
      <c r="Z10" s="25" t="str">
        <f>MONTH(EDATE($P$4,5))&amp;"月"</f>
        <v>9月</v>
      </c>
      <c r="AA10" s="25"/>
      <c r="AB10" s="25"/>
      <c r="AC10" s="25" t="str">
        <f>MONTH(EDATE($P$4,6))&amp;"月"</f>
        <v>10月</v>
      </c>
      <c r="AD10" s="25"/>
      <c r="AE10" s="25"/>
      <c r="AF10" s="25" t="str">
        <f>MONTH(EDATE($P$4,7))&amp;"月"</f>
        <v>11月</v>
      </c>
      <c r="AG10" s="25"/>
      <c r="AH10" s="25"/>
      <c r="AI10" s="25" t="str">
        <f>MONTH(EDATE($P$4,8))&amp;"月"</f>
        <v>12月</v>
      </c>
      <c r="AJ10" s="25"/>
      <c r="AK10" s="25"/>
      <c r="AL10" s="25" t="str">
        <f>MONTH(EDATE($P$4,9))&amp;"月"</f>
        <v>1月</v>
      </c>
      <c r="AM10" s="25"/>
      <c r="AN10" s="25"/>
      <c r="AO10" s="25" t="str">
        <f>MONTH(EDATE($P$4,10))&amp;"月"</f>
        <v>2月</v>
      </c>
      <c r="AP10" s="25"/>
      <c r="AQ10" s="25"/>
      <c r="AR10" s="25" t="str">
        <f>MONTH(EDATE($P$4,11))&amp;"月"</f>
        <v>3月</v>
      </c>
      <c r="AS10" s="25"/>
      <c r="AT10" s="25"/>
    </row>
    <row r="11" spans="1:70" ht="15.75" customHeight="1">
      <c r="B11" s="27"/>
      <c r="C11" s="27"/>
      <c r="D11" s="27"/>
      <c r="E11" s="27"/>
      <c r="F11" s="27"/>
      <c r="G11" s="27"/>
      <c r="H11" s="27"/>
      <c r="I11" s="27"/>
      <c r="J11" s="27"/>
      <c r="K11" s="10" t="s">
        <v>31</v>
      </c>
      <c r="L11" s="10" t="s">
        <v>32</v>
      </c>
      <c r="M11" s="10" t="s">
        <v>33</v>
      </c>
      <c r="N11" s="10" t="s">
        <v>31</v>
      </c>
      <c r="O11" s="10" t="s">
        <v>32</v>
      </c>
      <c r="P11" s="10" t="s">
        <v>33</v>
      </c>
      <c r="Q11" s="10" t="s">
        <v>31</v>
      </c>
      <c r="R11" s="10" t="s">
        <v>32</v>
      </c>
      <c r="S11" s="10" t="s">
        <v>33</v>
      </c>
      <c r="T11" s="10" t="s">
        <v>31</v>
      </c>
      <c r="U11" s="10" t="s">
        <v>32</v>
      </c>
      <c r="V11" s="10" t="s">
        <v>33</v>
      </c>
      <c r="W11" s="10" t="s">
        <v>31</v>
      </c>
      <c r="X11" s="10" t="s">
        <v>32</v>
      </c>
      <c r="Y11" s="10" t="s">
        <v>33</v>
      </c>
      <c r="Z11" s="10" t="s">
        <v>31</v>
      </c>
      <c r="AA11" s="10" t="s">
        <v>32</v>
      </c>
      <c r="AB11" s="10" t="s">
        <v>33</v>
      </c>
      <c r="AC11" s="10" t="s">
        <v>31</v>
      </c>
      <c r="AD11" s="10" t="s">
        <v>32</v>
      </c>
      <c r="AE11" s="10" t="s">
        <v>33</v>
      </c>
      <c r="AF11" s="10" t="s">
        <v>31</v>
      </c>
      <c r="AG11" s="10" t="s">
        <v>32</v>
      </c>
      <c r="AH11" s="10" t="s">
        <v>33</v>
      </c>
      <c r="AI11" s="10" t="s">
        <v>31</v>
      </c>
      <c r="AJ11" s="10" t="s">
        <v>32</v>
      </c>
      <c r="AK11" s="10" t="s">
        <v>33</v>
      </c>
      <c r="AL11" s="10" t="s">
        <v>31</v>
      </c>
      <c r="AM11" s="10" t="s">
        <v>32</v>
      </c>
      <c r="AN11" s="10" t="s">
        <v>33</v>
      </c>
      <c r="AO11" s="10" t="s">
        <v>31</v>
      </c>
      <c r="AP11" s="10" t="s">
        <v>32</v>
      </c>
      <c r="AQ11" s="10" t="s">
        <v>33</v>
      </c>
      <c r="AR11" s="10" t="s">
        <v>31</v>
      </c>
      <c r="AS11" s="10" t="s">
        <v>32</v>
      </c>
      <c r="AT11" s="10" t="s">
        <v>33</v>
      </c>
    </row>
    <row r="12" spans="1:70" hidden="1">
      <c r="B12" s="11" t="s">
        <v>34</v>
      </c>
      <c r="K12" s="12">
        <f>DATE(YEAR(EDATE($P$4,0)),MONTH(EDATE($P$4,0)),1)</f>
        <v>46113</v>
      </c>
      <c r="L12" s="12">
        <f>DATE(YEAR(EDATE($P$4,0)),MONTH(EDATE($P$4,0)),11)</f>
        <v>46123</v>
      </c>
      <c r="M12" s="12">
        <f>DATE(YEAR(EDATE($P$4,0)),MONTH(EDATE($P$4,0)),21)</f>
        <v>46133</v>
      </c>
      <c r="N12" s="12">
        <f>DATE(YEAR(EDATE($P$4,1)),MONTH(EDATE($P$4,1)),1)</f>
        <v>46143</v>
      </c>
      <c r="O12" s="12">
        <f>DATE(YEAR(EDATE($P$4,1)),MONTH(EDATE($P$4,1)),11)</f>
        <v>46153</v>
      </c>
      <c r="P12" s="12">
        <f>DATE(YEAR(EDATE($P$4,1)),MONTH(EDATE($P$4,1)),21)</f>
        <v>46163</v>
      </c>
      <c r="Q12" s="12">
        <f>DATE(YEAR(EDATE($P$4,2)),MONTH(EDATE($P$4,2)),1)</f>
        <v>46174</v>
      </c>
      <c r="R12" s="12">
        <f>DATE(YEAR(EDATE($P$4,2)),MONTH(EDATE($P$4,2)),11)</f>
        <v>46184</v>
      </c>
      <c r="S12" s="12">
        <f>DATE(YEAR(EDATE($P$4,2)),MONTH(EDATE($P$4,2)),21)</f>
        <v>46194</v>
      </c>
      <c r="T12" s="12">
        <f>DATE(YEAR(EDATE($P$4,3)),MONTH(EDATE($P$4,3)),1)</f>
        <v>46204</v>
      </c>
      <c r="U12" s="12">
        <f>DATE(YEAR(EDATE($P$4,3)),MONTH(EDATE($P$4,3)),11)</f>
        <v>46214</v>
      </c>
      <c r="V12" s="12">
        <f>DATE(YEAR(EDATE($P$4,3)),MONTH(EDATE($P$4,3)),21)</f>
        <v>46224</v>
      </c>
      <c r="W12" s="12">
        <f>DATE(YEAR(EDATE($P$4,4)),MONTH(EDATE($P$4,4)),1)</f>
        <v>46235</v>
      </c>
      <c r="X12" s="12">
        <f>DATE(YEAR(EDATE($P$4,4)),MONTH(EDATE($P$4,4)),11)</f>
        <v>46245</v>
      </c>
      <c r="Y12" s="12">
        <f>DATE(YEAR(EDATE($P$4,4)),MONTH(EDATE($P$4,4)),21)</f>
        <v>46255</v>
      </c>
      <c r="Z12" s="12">
        <f>DATE(YEAR(EDATE($P$4,5)),MONTH(EDATE($P$4,5)),1)</f>
        <v>46266</v>
      </c>
      <c r="AA12" s="12">
        <f>DATE(YEAR(EDATE($P$4,5)),MONTH(EDATE($P$4,5)),11)</f>
        <v>46276</v>
      </c>
      <c r="AB12" s="12">
        <f>DATE(YEAR(EDATE($P$4,5)),MONTH(EDATE($P$4,5)),21)</f>
        <v>46286</v>
      </c>
      <c r="AC12" s="12">
        <f>DATE(YEAR(EDATE($P$4,6)),MONTH(EDATE($P$4,6)),1)</f>
        <v>46296</v>
      </c>
      <c r="AD12" s="12">
        <f>DATE(YEAR(EDATE($P$4,6)),MONTH(EDATE($P$4,6)),11)</f>
        <v>46306</v>
      </c>
      <c r="AE12" s="12">
        <f>DATE(YEAR(EDATE($P$4,6)),MONTH(EDATE($P$4,6)),21)</f>
        <v>46316</v>
      </c>
      <c r="AF12" s="12">
        <f>DATE(YEAR(EDATE($P$4,7)),MONTH(EDATE($P$4,7)),1)</f>
        <v>46327</v>
      </c>
      <c r="AG12" s="12">
        <f>DATE(YEAR(EDATE($P$4,7)),MONTH(EDATE($P$4,7)),11)</f>
        <v>46337</v>
      </c>
      <c r="AH12" s="12">
        <f>DATE(YEAR(EDATE($P$4,7)),MONTH(EDATE($P$4,7)),21)</f>
        <v>46347</v>
      </c>
      <c r="AI12" s="12">
        <f>DATE(YEAR(EDATE($P$4,8)),MONTH(EDATE($P$4,8)),1)</f>
        <v>46357</v>
      </c>
      <c r="AJ12" s="12">
        <f>DATE(YEAR(EDATE($P$4,8)),MONTH(EDATE($P$4,8)),11)</f>
        <v>46367</v>
      </c>
      <c r="AK12" s="12">
        <f>DATE(YEAR(EDATE($P$4,8)),MONTH(EDATE($P$4,8)),21)</f>
        <v>46377</v>
      </c>
      <c r="AL12" s="12">
        <f>DATE(YEAR(EDATE($P$4,9)),MONTH(EDATE($P$4,9)),1)</f>
        <v>46388</v>
      </c>
      <c r="AM12" s="12">
        <f>DATE(YEAR(EDATE($P$4,9)),MONTH(EDATE($P$4,9)),11)</f>
        <v>46398</v>
      </c>
      <c r="AN12" s="12">
        <f>DATE(YEAR(EDATE($P$4,9)),MONTH(EDATE($P$4,9)),21)</f>
        <v>46408</v>
      </c>
      <c r="AO12" s="12">
        <f>DATE(YEAR(EDATE($P$4,10)),MONTH(EDATE($P$4,10)),1)</f>
        <v>46419</v>
      </c>
      <c r="AP12" s="12">
        <f>DATE(YEAR(EDATE($P$4,10)),MONTH(EDATE($P$4,10)),11)</f>
        <v>46429</v>
      </c>
      <c r="AQ12" s="12">
        <f>DATE(YEAR(EDATE($P$4,10)),MONTH(EDATE($P$4,10)),21)</f>
        <v>46439</v>
      </c>
      <c r="AR12" s="12">
        <f>DATE(YEAR(EDATE($P$4,11)),MONTH(EDATE($P$4,11)),1)</f>
        <v>46447</v>
      </c>
      <c r="AS12" s="12">
        <f>DATE(YEAR(EDATE($P$4,11)),MONTH(EDATE($P$4,11)),11)</f>
        <v>46457</v>
      </c>
      <c r="AT12" s="12">
        <f>DATE(YEAR(EDATE($P$4,11)),MONTH(EDATE($P$4,11)),21)</f>
        <v>46467</v>
      </c>
    </row>
    <row r="13" spans="1:70" hidden="1">
      <c r="B13" s="11" t="s">
        <v>35</v>
      </c>
      <c r="K13" s="12">
        <f>K12+9</f>
        <v>46122</v>
      </c>
      <c r="L13" s="12">
        <f>L12+9</f>
        <v>46132</v>
      </c>
      <c r="M13" s="12">
        <f>EOMONTH(M12,0)</f>
        <v>46142</v>
      </c>
      <c r="N13" s="12">
        <f>N12+9</f>
        <v>46152</v>
      </c>
      <c r="O13" s="12">
        <f>O12+9</f>
        <v>46162</v>
      </c>
      <c r="P13" s="12">
        <f>EOMONTH(P12,0)</f>
        <v>46173</v>
      </c>
      <c r="Q13" s="12">
        <f>Q12+9</f>
        <v>46183</v>
      </c>
      <c r="R13" s="12">
        <f>R12+9</f>
        <v>46193</v>
      </c>
      <c r="S13" s="12">
        <f>EOMONTH(S12,0)</f>
        <v>46203</v>
      </c>
      <c r="T13" s="12">
        <f>T12+9</f>
        <v>46213</v>
      </c>
      <c r="U13" s="12">
        <f>U12+9</f>
        <v>46223</v>
      </c>
      <c r="V13" s="12">
        <f>EOMONTH(V12,0)</f>
        <v>46234</v>
      </c>
      <c r="W13" s="12">
        <f>W12+9</f>
        <v>46244</v>
      </c>
      <c r="X13" s="12">
        <f>X12+9</f>
        <v>46254</v>
      </c>
      <c r="Y13" s="12">
        <f>EOMONTH(Y12,0)</f>
        <v>46265</v>
      </c>
      <c r="Z13" s="12">
        <f>Z12+9</f>
        <v>46275</v>
      </c>
      <c r="AA13" s="12">
        <f>AA12+9</f>
        <v>46285</v>
      </c>
      <c r="AB13" s="12">
        <f>EOMONTH(AB12,0)</f>
        <v>46295</v>
      </c>
      <c r="AC13" s="12">
        <f>AC12+9</f>
        <v>46305</v>
      </c>
      <c r="AD13" s="12">
        <f>AD12+9</f>
        <v>46315</v>
      </c>
      <c r="AE13" s="12">
        <f>EOMONTH(AE12,0)</f>
        <v>46326</v>
      </c>
      <c r="AF13" s="12">
        <f>AF12+9</f>
        <v>46336</v>
      </c>
      <c r="AG13" s="12">
        <f>AG12+9</f>
        <v>46346</v>
      </c>
      <c r="AH13" s="12">
        <f>EOMONTH(AH12,0)</f>
        <v>46356</v>
      </c>
      <c r="AI13" s="12">
        <f>AI12+9</f>
        <v>46366</v>
      </c>
      <c r="AJ13" s="12">
        <f>AJ12+9</f>
        <v>46376</v>
      </c>
      <c r="AK13" s="12">
        <f>EOMONTH(AK12,0)</f>
        <v>46387</v>
      </c>
      <c r="AL13" s="12">
        <f>AL12+9</f>
        <v>46397</v>
      </c>
      <c r="AM13" s="12">
        <f>AM12+9</f>
        <v>46407</v>
      </c>
      <c r="AN13" s="12">
        <f>EOMONTH(AN12,0)</f>
        <v>46418</v>
      </c>
      <c r="AO13" s="12">
        <f>AO12+9</f>
        <v>46428</v>
      </c>
      <c r="AP13" s="12">
        <f>AP12+9</f>
        <v>46438</v>
      </c>
      <c r="AQ13" s="12">
        <f>EOMONTH(AQ12,0)</f>
        <v>46446</v>
      </c>
      <c r="AR13" s="12">
        <f>AR12+9</f>
        <v>46456</v>
      </c>
      <c r="AS13" s="12">
        <f>AS12+9</f>
        <v>46466</v>
      </c>
      <c r="AT13" s="12">
        <f>EOMONTH(AT12,0)</f>
        <v>46477</v>
      </c>
    </row>
    <row r="14" spans="1:70" ht="27" customHeight="1">
      <c r="B14" s="13">
        <f>IF(D14="","",COUNTA($D$14:D14))</f>
        <v>1</v>
      </c>
      <c r="C14" s="14" t="s">
        <v>10</v>
      </c>
      <c r="D14" s="15" t="s">
        <v>36</v>
      </c>
      <c r="E14" s="14" t="s">
        <v>37</v>
      </c>
      <c r="F14" s="16">
        <v>46113</v>
      </c>
      <c r="G14" s="16">
        <v>46132</v>
      </c>
      <c r="H14" s="17">
        <v>1</v>
      </c>
      <c r="I14" s="18" t="str">
        <f t="shared" ref="I14:I45" ca="1" si="0">IF(OR($F14="",$G14=""),"",IF($H14&gt;=1,"完了",IF(TODAY()&gt;$G14,"遅延",IF(TODAY()&gt;=$F14,"進行中","未着手"))))</f>
        <v>完了</v>
      </c>
      <c r="J14" s="19" t="s">
        <v>38</v>
      </c>
      <c r="K14" s="20" t="str">
        <f t="shared" ref="K14:T23" si="1">IF(AND($F14&lt;&gt;"",$F14=$G14,$F14&gt;=K$12,$F14&lt;=K$13),"◆","")</f>
        <v/>
      </c>
      <c r="L14" s="21" t="str">
        <f t="shared" si="1"/>
        <v/>
      </c>
      <c r="M14" s="21" t="str">
        <f t="shared" si="1"/>
        <v/>
      </c>
      <c r="N14" s="22" t="str">
        <f t="shared" si="1"/>
        <v/>
      </c>
      <c r="O14" s="21" t="str">
        <f t="shared" si="1"/>
        <v/>
      </c>
      <c r="P14" s="21" t="str">
        <f t="shared" si="1"/>
        <v/>
      </c>
      <c r="Q14" s="22" t="str">
        <f t="shared" si="1"/>
        <v/>
      </c>
      <c r="R14" s="21" t="str">
        <f t="shared" si="1"/>
        <v/>
      </c>
      <c r="S14" s="21" t="str">
        <f t="shared" si="1"/>
        <v/>
      </c>
      <c r="T14" s="20" t="str">
        <f t="shared" si="1"/>
        <v/>
      </c>
      <c r="U14" s="21" t="str">
        <f t="shared" ref="U14:AD23" si="2">IF(AND($F14&lt;&gt;"",$F14=$G14,$F14&gt;=U$12,$F14&lt;=U$13),"◆","")</f>
        <v/>
      </c>
      <c r="V14" s="21" t="str">
        <f t="shared" si="2"/>
        <v/>
      </c>
      <c r="W14" s="22" t="str">
        <f t="shared" si="2"/>
        <v/>
      </c>
      <c r="X14" s="21" t="str">
        <f t="shared" si="2"/>
        <v/>
      </c>
      <c r="Y14" s="21" t="str">
        <f t="shared" si="2"/>
        <v/>
      </c>
      <c r="Z14" s="22" t="str">
        <f t="shared" si="2"/>
        <v/>
      </c>
      <c r="AA14" s="21" t="str">
        <f t="shared" si="2"/>
        <v/>
      </c>
      <c r="AB14" s="21" t="str">
        <f t="shared" si="2"/>
        <v/>
      </c>
      <c r="AC14" s="20" t="str">
        <f t="shared" si="2"/>
        <v/>
      </c>
      <c r="AD14" s="21" t="str">
        <f t="shared" si="2"/>
        <v/>
      </c>
      <c r="AE14" s="21" t="str">
        <f t="shared" ref="AE14:AN23" si="3">IF(AND($F14&lt;&gt;"",$F14=$G14,$F14&gt;=AE$12,$F14&lt;=AE$13),"◆","")</f>
        <v/>
      </c>
      <c r="AF14" s="22" t="str">
        <f t="shared" si="3"/>
        <v/>
      </c>
      <c r="AG14" s="21" t="str">
        <f t="shared" si="3"/>
        <v/>
      </c>
      <c r="AH14" s="21" t="str">
        <f t="shared" si="3"/>
        <v/>
      </c>
      <c r="AI14" s="22" t="str">
        <f t="shared" si="3"/>
        <v/>
      </c>
      <c r="AJ14" s="21" t="str">
        <f t="shared" si="3"/>
        <v/>
      </c>
      <c r="AK14" s="21" t="str">
        <f t="shared" si="3"/>
        <v/>
      </c>
      <c r="AL14" s="20" t="str">
        <f t="shared" si="3"/>
        <v/>
      </c>
      <c r="AM14" s="21" t="str">
        <f t="shared" si="3"/>
        <v/>
      </c>
      <c r="AN14" s="21" t="str">
        <f t="shared" si="3"/>
        <v/>
      </c>
      <c r="AO14" s="22" t="str">
        <f t="shared" ref="AO14:AT23" si="4">IF(AND($F14&lt;&gt;"",$F14=$G14,$F14&gt;=AO$12,$F14&lt;=AO$13),"◆","")</f>
        <v/>
      </c>
      <c r="AP14" s="21" t="str">
        <f t="shared" si="4"/>
        <v/>
      </c>
      <c r="AQ14" s="21" t="str">
        <f t="shared" si="4"/>
        <v/>
      </c>
      <c r="AR14" s="22" t="str">
        <f t="shared" si="4"/>
        <v/>
      </c>
      <c r="AS14" s="21" t="str">
        <f t="shared" si="4"/>
        <v/>
      </c>
      <c r="AT14" s="21" t="str">
        <f t="shared" si="4"/>
        <v/>
      </c>
    </row>
    <row r="15" spans="1:70" ht="27" customHeight="1">
      <c r="B15" s="13">
        <f>IF(D15="","",COUNTA($D$14:D15))</f>
        <v>2</v>
      </c>
      <c r="C15" s="14" t="s">
        <v>10</v>
      </c>
      <c r="D15" s="15" t="s">
        <v>39</v>
      </c>
      <c r="E15" s="14" t="s">
        <v>40</v>
      </c>
      <c r="F15" s="16">
        <v>46266</v>
      </c>
      <c r="G15" s="16">
        <v>46356</v>
      </c>
      <c r="H15" s="17">
        <v>0.6</v>
      </c>
      <c r="I15" s="18" t="str">
        <f t="shared" ca="1" si="0"/>
        <v>進行中</v>
      </c>
      <c r="J15" s="23" t="s">
        <v>41</v>
      </c>
      <c r="K15" s="20" t="str">
        <f t="shared" si="1"/>
        <v/>
      </c>
      <c r="L15" s="21" t="str">
        <f t="shared" si="1"/>
        <v/>
      </c>
      <c r="M15" s="21" t="str">
        <f t="shared" si="1"/>
        <v/>
      </c>
      <c r="N15" s="22" t="str">
        <f t="shared" si="1"/>
        <v/>
      </c>
      <c r="O15" s="21" t="str">
        <f t="shared" si="1"/>
        <v/>
      </c>
      <c r="P15" s="21" t="str">
        <f t="shared" si="1"/>
        <v/>
      </c>
      <c r="Q15" s="22" t="str">
        <f t="shared" si="1"/>
        <v/>
      </c>
      <c r="R15" s="21" t="str">
        <f t="shared" si="1"/>
        <v/>
      </c>
      <c r="S15" s="21" t="str">
        <f t="shared" si="1"/>
        <v/>
      </c>
      <c r="T15" s="20" t="str">
        <f t="shared" si="1"/>
        <v/>
      </c>
      <c r="U15" s="21" t="str">
        <f t="shared" si="2"/>
        <v/>
      </c>
      <c r="V15" s="21" t="str">
        <f t="shared" si="2"/>
        <v/>
      </c>
      <c r="W15" s="22" t="str">
        <f t="shared" si="2"/>
        <v/>
      </c>
      <c r="X15" s="21" t="str">
        <f t="shared" si="2"/>
        <v/>
      </c>
      <c r="Y15" s="21" t="str">
        <f t="shared" si="2"/>
        <v/>
      </c>
      <c r="Z15" s="22" t="str">
        <f t="shared" si="2"/>
        <v/>
      </c>
      <c r="AA15" s="21" t="str">
        <f t="shared" si="2"/>
        <v/>
      </c>
      <c r="AB15" s="21" t="str">
        <f t="shared" si="2"/>
        <v/>
      </c>
      <c r="AC15" s="20" t="str">
        <f t="shared" si="2"/>
        <v/>
      </c>
      <c r="AD15" s="21" t="str">
        <f t="shared" si="2"/>
        <v/>
      </c>
      <c r="AE15" s="21" t="str">
        <f t="shared" si="3"/>
        <v/>
      </c>
      <c r="AF15" s="22" t="str">
        <f t="shared" si="3"/>
        <v/>
      </c>
      <c r="AG15" s="21" t="str">
        <f t="shared" si="3"/>
        <v/>
      </c>
      <c r="AH15" s="21" t="str">
        <f t="shared" si="3"/>
        <v/>
      </c>
      <c r="AI15" s="22" t="str">
        <f t="shared" si="3"/>
        <v/>
      </c>
      <c r="AJ15" s="21" t="str">
        <f t="shared" si="3"/>
        <v/>
      </c>
      <c r="AK15" s="21" t="str">
        <f t="shared" si="3"/>
        <v/>
      </c>
      <c r="AL15" s="20" t="str">
        <f t="shared" si="3"/>
        <v/>
      </c>
      <c r="AM15" s="21" t="str">
        <f t="shared" si="3"/>
        <v/>
      </c>
      <c r="AN15" s="21" t="str">
        <f t="shared" si="3"/>
        <v/>
      </c>
      <c r="AO15" s="22" t="str">
        <f t="shared" si="4"/>
        <v/>
      </c>
      <c r="AP15" s="21" t="str">
        <f t="shared" si="4"/>
        <v/>
      </c>
      <c r="AQ15" s="21" t="str">
        <f t="shared" si="4"/>
        <v/>
      </c>
      <c r="AR15" s="22" t="str">
        <f t="shared" si="4"/>
        <v/>
      </c>
      <c r="AS15" s="21" t="str">
        <f t="shared" si="4"/>
        <v/>
      </c>
      <c r="AT15" s="21" t="str">
        <f t="shared" si="4"/>
        <v/>
      </c>
    </row>
    <row r="16" spans="1:70" ht="27" customHeight="1">
      <c r="B16" s="13">
        <f>IF(D16="","",COUNTA($D$14:D16))</f>
        <v>3</v>
      </c>
      <c r="C16" s="14" t="s">
        <v>10</v>
      </c>
      <c r="D16" s="15" t="s">
        <v>42</v>
      </c>
      <c r="E16" s="14" t="s">
        <v>40</v>
      </c>
      <c r="F16" s="16">
        <v>46398</v>
      </c>
      <c r="G16" s="16">
        <v>46465</v>
      </c>
      <c r="H16" s="17">
        <v>0</v>
      </c>
      <c r="I16" s="18" t="str">
        <f t="shared" ca="1" si="0"/>
        <v>未着手</v>
      </c>
      <c r="J16" s="19" t="s">
        <v>43</v>
      </c>
      <c r="K16" s="20" t="str">
        <f t="shared" si="1"/>
        <v/>
      </c>
      <c r="L16" s="21" t="str">
        <f t="shared" si="1"/>
        <v/>
      </c>
      <c r="M16" s="21" t="str">
        <f t="shared" si="1"/>
        <v/>
      </c>
      <c r="N16" s="22" t="str">
        <f t="shared" si="1"/>
        <v/>
      </c>
      <c r="O16" s="21" t="str">
        <f t="shared" si="1"/>
        <v/>
      </c>
      <c r="P16" s="21" t="str">
        <f t="shared" si="1"/>
        <v/>
      </c>
      <c r="Q16" s="22" t="str">
        <f t="shared" si="1"/>
        <v/>
      </c>
      <c r="R16" s="21" t="str">
        <f t="shared" si="1"/>
        <v/>
      </c>
      <c r="S16" s="21" t="str">
        <f t="shared" si="1"/>
        <v/>
      </c>
      <c r="T16" s="20" t="str">
        <f t="shared" si="1"/>
        <v/>
      </c>
      <c r="U16" s="21" t="str">
        <f t="shared" si="2"/>
        <v/>
      </c>
      <c r="V16" s="21" t="str">
        <f t="shared" si="2"/>
        <v/>
      </c>
      <c r="W16" s="22" t="str">
        <f t="shared" si="2"/>
        <v/>
      </c>
      <c r="X16" s="21" t="str">
        <f t="shared" si="2"/>
        <v/>
      </c>
      <c r="Y16" s="21" t="str">
        <f t="shared" si="2"/>
        <v/>
      </c>
      <c r="Z16" s="22" t="str">
        <f t="shared" si="2"/>
        <v/>
      </c>
      <c r="AA16" s="21" t="str">
        <f t="shared" si="2"/>
        <v/>
      </c>
      <c r="AB16" s="21" t="str">
        <f t="shared" si="2"/>
        <v/>
      </c>
      <c r="AC16" s="20" t="str">
        <f t="shared" si="2"/>
        <v/>
      </c>
      <c r="AD16" s="21" t="str">
        <f t="shared" si="2"/>
        <v/>
      </c>
      <c r="AE16" s="21" t="str">
        <f t="shared" si="3"/>
        <v/>
      </c>
      <c r="AF16" s="22" t="str">
        <f t="shared" si="3"/>
        <v/>
      </c>
      <c r="AG16" s="21" t="str">
        <f t="shared" si="3"/>
        <v/>
      </c>
      <c r="AH16" s="21" t="str">
        <f t="shared" si="3"/>
        <v/>
      </c>
      <c r="AI16" s="22" t="str">
        <f t="shared" si="3"/>
        <v/>
      </c>
      <c r="AJ16" s="21" t="str">
        <f t="shared" si="3"/>
        <v/>
      </c>
      <c r="AK16" s="21" t="str">
        <f t="shared" si="3"/>
        <v/>
      </c>
      <c r="AL16" s="20" t="str">
        <f t="shared" si="3"/>
        <v/>
      </c>
      <c r="AM16" s="21" t="str">
        <f t="shared" si="3"/>
        <v/>
      </c>
      <c r="AN16" s="21" t="str">
        <f t="shared" si="3"/>
        <v/>
      </c>
      <c r="AO16" s="22" t="str">
        <f t="shared" si="4"/>
        <v/>
      </c>
      <c r="AP16" s="21" t="str">
        <f t="shared" si="4"/>
        <v/>
      </c>
      <c r="AQ16" s="21" t="str">
        <f t="shared" si="4"/>
        <v/>
      </c>
      <c r="AR16" s="22" t="str">
        <f t="shared" si="4"/>
        <v/>
      </c>
      <c r="AS16" s="21" t="str">
        <f t="shared" si="4"/>
        <v/>
      </c>
      <c r="AT16" s="21" t="str">
        <f t="shared" si="4"/>
        <v/>
      </c>
    </row>
    <row r="17" spans="2:46" ht="27" customHeight="1">
      <c r="B17" s="13">
        <f>IF(D17="","",COUNTA($D$14:D17))</f>
        <v>4</v>
      </c>
      <c r="C17" s="14" t="s">
        <v>11</v>
      </c>
      <c r="D17" s="15" t="s">
        <v>44</v>
      </c>
      <c r="E17" s="14" t="s">
        <v>45</v>
      </c>
      <c r="F17" s="16">
        <v>46143</v>
      </c>
      <c r="G17" s="16">
        <v>46234</v>
      </c>
      <c r="H17" s="17">
        <v>1</v>
      </c>
      <c r="I17" s="18" t="str">
        <f t="shared" ca="1" si="0"/>
        <v>完了</v>
      </c>
      <c r="J17" s="19" t="s">
        <v>46</v>
      </c>
      <c r="K17" s="20" t="str">
        <f t="shared" si="1"/>
        <v/>
      </c>
      <c r="L17" s="21" t="str">
        <f t="shared" si="1"/>
        <v/>
      </c>
      <c r="M17" s="21" t="str">
        <f t="shared" si="1"/>
        <v/>
      </c>
      <c r="N17" s="22" t="str">
        <f t="shared" si="1"/>
        <v/>
      </c>
      <c r="O17" s="21" t="str">
        <f t="shared" si="1"/>
        <v/>
      </c>
      <c r="P17" s="21" t="str">
        <f t="shared" si="1"/>
        <v/>
      </c>
      <c r="Q17" s="22" t="str">
        <f t="shared" si="1"/>
        <v/>
      </c>
      <c r="R17" s="21" t="str">
        <f t="shared" si="1"/>
        <v/>
      </c>
      <c r="S17" s="21" t="str">
        <f t="shared" si="1"/>
        <v/>
      </c>
      <c r="T17" s="20" t="str">
        <f t="shared" si="1"/>
        <v/>
      </c>
      <c r="U17" s="21" t="str">
        <f t="shared" si="2"/>
        <v/>
      </c>
      <c r="V17" s="21" t="str">
        <f t="shared" si="2"/>
        <v/>
      </c>
      <c r="W17" s="22" t="str">
        <f t="shared" si="2"/>
        <v/>
      </c>
      <c r="X17" s="21" t="str">
        <f t="shared" si="2"/>
        <v/>
      </c>
      <c r="Y17" s="21" t="str">
        <f t="shared" si="2"/>
        <v/>
      </c>
      <c r="Z17" s="22" t="str">
        <f t="shared" si="2"/>
        <v/>
      </c>
      <c r="AA17" s="21" t="str">
        <f t="shared" si="2"/>
        <v/>
      </c>
      <c r="AB17" s="21" t="str">
        <f t="shared" si="2"/>
        <v/>
      </c>
      <c r="AC17" s="20" t="str">
        <f t="shared" si="2"/>
        <v/>
      </c>
      <c r="AD17" s="21" t="str">
        <f t="shared" si="2"/>
        <v/>
      </c>
      <c r="AE17" s="21" t="str">
        <f t="shared" si="3"/>
        <v/>
      </c>
      <c r="AF17" s="22" t="str">
        <f t="shared" si="3"/>
        <v/>
      </c>
      <c r="AG17" s="21" t="str">
        <f t="shared" si="3"/>
        <v/>
      </c>
      <c r="AH17" s="21" t="str">
        <f t="shared" si="3"/>
        <v/>
      </c>
      <c r="AI17" s="22" t="str">
        <f t="shared" si="3"/>
        <v/>
      </c>
      <c r="AJ17" s="21" t="str">
        <f t="shared" si="3"/>
        <v/>
      </c>
      <c r="AK17" s="21" t="str">
        <f t="shared" si="3"/>
        <v/>
      </c>
      <c r="AL17" s="20" t="str">
        <f t="shared" si="3"/>
        <v/>
      </c>
      <c r="AM17" s="21" t="str">
        <f t="shared" si="3"/>
        <v/>
      </c>
      <c r="AN17" s="21" t="str">
        <f t="shared" si="3"/>
        <v/>
      </c>
      <c r="AO17" s="22" t="str">
        <f t="shared" si="4"/>
        <v/>
      </c>
      <c r="AP17" s="21" t="str">
        <f t="shared" si="4"/>
        <v/>
      </c>
      <c r="AQ17" s="21" t="str">
        <f t="shared" si="4"/>
        <v/>
      </c>
      <c r="AR17" s="22" t="str">
        <f t="shared" si="4"/>
        <v/>
      </c>
      <c r="AS17" s="21" t="str">
        <f t="shared" si="4"/>
        <v/>
      </c>
      <c r="AT17" s="21" t="str">
        <f t="shared" si="4"/>
        <v/>
      </c>
    </row>
    <row r="18" spans="2:46" ht="27" customHeight="1">
      <c r="B18" s="13">
        <f>IF(D18="","",COUNTA($D$14:D18))</f>
        <v>5</v>
      </c>
      <c r="C18" s="14" t="s">
        <v>11</v>
      </c>
      <c r="D18" s="15" t="s">
        <v>47</v>
      </c>
      <c r="E18" s="14" t="s">
        <v>45</v>
      </c>
      <c r="F18" s="16">
        <v>46174</v>
      </c>
      <c r="G18" s="16">
        <v>46374</v>
      </c>
      <c r="H18" s="17">
        <v>0.7</v>
      </c>
      <c r="I18" s="18" t="str">
        <f t="shared" ca="1" si="0"/>
        <v>進行中</v>
      </c>
      <c r="J18" s="19" t="s">
        <v>48</v>
      </c>
      <c r="K18" s="20" t="str">
        <f t="shared" si="1"/>
        <v/>
      </c>
      <c r="L18" s="21" t="str">
        <f t="shared" si="1"/>
        <v/>
      </c>
      <c r="M18" s="21" t="str">
        <f t="shared" si="1"/>
        <v/>
      </c>
      <c r="N18" s="22" t="str">
        <f t="shared" si="1"/>
        <v/>
      </c>
      <c r="O18" s="21" t="str">
        <f t="shared" si="1"/>
        <v/>
      </c>
      <c r="P18" s="21" t="str">
        <f t="shared" si="1"/>
        <v/>
      </c>
      <c r="Q18" s="22" t="str">
        <f t="shared" si="1"/>
        <v/>
      </c>
      <c r="R18" s="21" t="str">
        <f t="shared" si="1"/>
        <v/>
      </c>
      <c r="S18" s="21" t="str">
        <f t="shared" si="1"/>
        <v/>
      </c>
      <c r="T18" s="20" t="str">
        <f t="shared" si="1"/>
        <v/>
      </c>
      <c r="U18" s="21" t="str">
        <f t="shared" si="2"/>
        <v/>
      </c>
      <c r="V18" s="21" t="str">
        <f t="shared" si="2"/>
        <v/>
      </c>
      <c r="W18" s="22" t="str">
        <f t="shared" si="2"/>
        <v/>
      </c>
      <c r="X18" s="21" t="str">
        <f t="shared" si="2"/>
        <v/>
      </c>
      <c r="Y18" s="21" t="str">
        <f t="shared" si="2"/>
        <v/>
      </c>
      <c r="Z18" s="22" t="str">
        <f t="shared" si="2"/>
        <v/>
      </c>
      <c r="AA18" s="21" t="str">
        <f t="shared" si="2"/>
        <v/>
      </c>
      <c r="AB18" s="21" t="str">
        <f t="shared" si="2"/>
        <v/>
      </c>
      <c r="AC18" s="20" t="str">
        <f t="shared" si="2"/>
        <v/>
      </c>
      <c r="AD18" s="21" t="str">
        <f t="shared" si="2"/>
        <v/>
      </c>
      <c r="AE18" s="21" t="str">
        <f t="shared" si="3"/>
        <v/>
      </c>
      <c r="AF18" s="22" t="str">
        <f t="shared" si="3"/>
        <v/>
      </c>
      <c r="AG18" s="21" t="str">
        <f t="shared" si="3"/>
        <v/>
      </c>
      <c r="AH18" s="21" t="str">
        <f t="shared" si="3"/>
        <v/>
      </c>
      <c r="AI18" s="22" t="str">
        <f t="shared" si="3"/>
        <v/>
      </c>
      <c r="AJ18" s="21" t="str">
        <f t="shared" si="3"/>
        <v/>
      </c>
      <c r="AK18" s="21" t="str">
        <f t="shared" si="3"/>
        <v/>
      </c>
      <c r="AL18" s="20" t="str">
        <f t="shared" si="3"/>
        <v/>
      </c>
      <c r="AM18" s="21" t="str">
        <f t="shared" si="3"/>
        <v/>
      </c>
      <c r="AN18" s="21" t="str">
        <f t="shared" si="3"/>
        <v/>
      </c>
      <c r="AO18" s="22" t="str">
        <f t="shared" si="4"/>
        <v/>
      </c>
      <c r="AP18" s="21" t="str">
        <f t="shared" si="4"/>
        <v/>
      </c>
      <c r="AQ18" s="21" t="str">
        <f t="shared" si="4"/>
        <v/>
      </c>
      <c r="AR18" s="22" t="str">
        <f t="shared" si="4"/>
        <v/>
      </c>
      <c r="AS18" s="21" t="str">
        <f t="shared" si="4"/>
        <v/>
      </c>
      <c r="AT18" s="21" t="str">
        <f t="shared" si="4"/>
        <v/>
      </c>
    </row>
    <row r="19" spans="2:46" ht="27" customHeight="1">
      <c r="B19" s="13">
        <f>IF(D19="","",COUNTA($D$14:D19))</f>
        <v>6</v>
      </c>
      <c r="C19" s="14" t="s">
        <v>11</v>
      </c>
      <c r="D19" s="15" t="s">
        <v>49</v>
      </c>
      <c r="E19" s="14" t="s">
        <v>45</v>
      </c>
      <c r="F19" s="16">
        <v>46338</v>
      </c>
      <c r="G19" s="16">
        <v>46338</v>
      </c>
      <c r="H19" s="17">
        <v>0</v>
      </c>
      <c r="I19" s="18" t="str">
        <f t="shared" ca="1" si="0"/>
        <v>未着手</v>
      </c>
      <c r="J19" s="19" t="s">
        <v>50</v>
      </c>
      <c r="K19" s="20" t="str">
        <f t="shared" si="1"/>
        <v/>
      </c>
      <c r="L19" s="21" t="str">
        <f t="shared" si="1"/>
        <v/>
      </c>
      <c r="M19" s="21" t="str">
        <f t="shared" si="1"/>
        <v/>
      </c>
      <c r="N19" s="22" t="str">
        <f t="shared" si="1"/>
        <v/>
      </c>
      <c r="O19" s="21" t="str">
        <f t="shared" si="1"/>
        <v/>
      </c>
      <c r="P19" s="21" t="str">
        <f t="shared" si="1"/>
        <v/>
      </c>
      <c r="Q19" s="22" t="str">
        <f t="shared" si="1"/>
        <v/>
      </c>
      <c r="R19" s="21" t="str">
        <f t="shared" si="1"/>
        <v/>
      </c>
      <c r="S19" s="21" t="str">
        <f t="shared" si="1"/>
        <v/>
      </c>
      <c r="T19" s="20" t="str">
        <f t="shared" si="1"/>
        <v/>
      </c>
      <c r="U19" s="21" t="str">
        <f t="shared" si="2"/>
        <v/>
      </c>
      <c r="V19" s="21" t="str">
        <f t="shared" si="2"/>
        <v/>
      </c>
      <c r="W19" s="22" t="str">
        <f t="shared" si="2"/>
        <v/>
      </c>
      <c r="X19" s="21" t="str">
        <f t="shared" si="2"/>
        <v/>
      </c>
      <c r="Y19" s="21" t="str">
        <f t="shared" si="2"/>
        <v/>
      </c>
      <c r="Z19" s="22" t="str">
        <f t="shared" si="2"/>
        <v/>
      </c>
      <c r="AA19" s="21" t="str">
        <f t="shared" si="2"/>
        <v/>
      </c>
      <c r="AB19" s="21" t="str">
        <f t="shared" si="2"/>
        <v/>
      </c>
      <c r="AC19" s="20" t="str">
        <f t="shared" si="2"/>
        <v/>
      </c>
      <c r="AD19" s="21" t="str">
        <f t="shared" si="2"/>
        <v/>
      </c>
      <c r="AE19" s="21" t="str">
        <f t="shared" si="3"/>
        <v/>
      </c>
      <c r="AF19" s="22" t="str">
        <f t="shared" si="3"/>
        <v/>
      </c>
      <c r="AG19" s="21" t="str">
        <f t="shared" si="3"/>
        <v>◆</v>
      </c>
      <c r="AH19" s="21" t="str">
        <f t="shared" si="3"/>
        <v/>
      </c>
      <c r="AI19" s="22" t="str">
        <f t="shared" si="3"/>
        <v/>
      </c>
      <c r="AJ19" s="21" t="str">
        <f t="shared" si="3"/>
        <v/>
      </c>
      <c r="AK19" s="21" t="str">
        <f t="shared" si="3"/>
        <v/>
      </c>
      <c r="AL19" s="20" t="str">
        <f t="shared" si="3"/>
        <v/>
      </c>
      <c r="AM19" s="21" t="str">
        <f t="shared" si="3"/>
        <v/>
      </c>
      <c r="AN19" s="21" t="str">
        <f t="shared" si="3"/>
        <v/>
      </c>
      <c r="AO19" s="22" t="str">
        <f t="shared" si="4"/>
        <v/>
      </c>
      <c r="AP19" s="21" t="str">
        <f t="shared" si="4"/>
        <v/>
      </c>
      <c r="AQ19" s="21" t="str">
        <f t="shared" si="4"/>
        <v/>
      </c>
      <c r="AR19" s="22" t="str">
        <f t="shared" si="4"/>
        <v/>
      </c>
      <c r="AS19" s="21" t="str">
        <f t="shared" si="4"/>
        <v/>
      </c>
      <c r="AT19" s="21" t="str">
        <f t="shared" si="4"/>
        <v/>
      </c>
    </row>
    <row r="20" spans="2:46" ht="27" customHeight="1">
      <c r="B20" s="13">
        <f>IF(D20="","",COUNTA($D$14:D20))</f>
        <v>7</v>
      </c>
      <c r="C20" s="14" t="s">
        <v>12</v>
      </c>
      <c r="D20" s="15" t="s">
        <v>51</v>
      </c>
      <c r="E20" s="14" t="s">
        <v>52</v>
      </c>
      <c r="F20" s="16">
        <v>46125</v>
      </c>
      <c r="G20" s="16">
        <v>46203</v>
      </c>
      <c r="H20" s="17">
        <v>1</v>
      </c>
      <c r="I20" s="18" t="str">
        <f t="shared" ca="1" si="0"/>
        <v>完了</v>
      </c>
      <c r="J20" s="19" t="s">
        <v>53</v>
      </c>
      <c r="K20" s="20" t="str">
        <f t="shared" si="1"/>
        <v/>
      </c>
      <c r="L20" s="21" t="str">
        <f t="shared" si="1"/>
        <v/>
      </c>
      <c r="M20" s="21" t="str">
        <f t="shared" si="1"/>
        <v/>
      </c>
      <c r="N20" s="22" t="str">
        <f t="shared" si="1"/>
        <v/>
      </c>
      <c r="O20" s="21" t="str">
        <f t="shared" si="1"/>
        <v/>
      </c>
      <c r="P20" s="21" t="str">
        <f t="shared" si="1"/>
        <v/>
      </c>
      <c r="Q20" s="22" t="str">
        <f t="shared" si="1"/>
        <v/>
      </c>
      <c r="R20" s="21" t="str">
        <f t="shared" si="1"/>
        <v/>
      </c>
      <c r="S20" s="21" t="str">
        <f t="shared" si="1"/>
        <v/>
      </c>
      <c r="T20" s="20" t="str">
        <f t="shared" si="1"/>
        <v/>
      </c>
      <c r="U20" s="21" t="str">
        <f t="shared" si="2"/>
        <v/>
      </c>
      <c r="V20" s="21" t="str">
        <f t="shared" si="2"/>
        <v/>
      </c>
      <c r="W20" s="22" t="str">
        <f t="shared" si="2"/>
        <v/>
      </c>
      <c r="X20" s="21" t="str">
        <f t="shared" si="2"/>
        <v/>
      </c>
      <c r="Y20" s="21" t="str">
        <f t="shared" si="2"/>
        <v/>
      </c>
      <c r="Z20" s="22" t="str">
        <f t="shared" si="2"/>
        <v/>
      </c>
      <c r="AA20" s="21" t="str">
        <f t="shared" si="2"/>
        <v/>
      </c>
      <c r="AB20" s="21" t="str">
        <f t="shared" si="2"/>
        <v/>
      </c>
      <c r="AC20" s="20" t="str">
        <f t="shared" si="2"/>
        <v/>
      </c>
      <c r="AD20" s="21" t="str">
        <f t="shared" si="2"/>
        <v/>
      </c>
      <c r="AE20" s="21" t="str">
        <f t="shared" si="3"/>
        <v/>
      </c>
      <c r="AF20" s="22" t="str">
        <f t="shared" si="3"/>
        <v/>
      </c>
      <c r="AG20" s="21" t="str">
        <f t="shared" si="3"/>
        <v/>
      </c>
      <c r="AH20" s="21" t="str">
        <f t="shared" si="3"/>
        <v/>
      </c>
      <c r="AI20" s="22" t="str">
        <f t="shared" si="3"/>
        <v/>
      </c>
      <c r="AJ20" s="21" t="str">
        <f t="shared" si="3"/>
        <v/>
      </c>
      <c r="AK20" s="21" t="str">
        <f t="shared" si="3"/>
        <v/>
      </c>
      <c r="AL20" s="20" t="str">
        <f t="shared" si="3"/>
        <v/>
      </c>
      <c r="AM20" s="21" t="str">
        <f t="shared" si="3"/>
        <v/>
      </c>
      <c r="AN20" s="21" t="str">
        <f t="shared" si="3"/>
        <v/>
      </c>
      <c r="AO20" s="22" t="str">
        <f t="shared" si="4"/>
        <v/>
      </c>
      <c r="AP20" s="21" t="str">
        <f t="shared" si="4"/>
        <v/>
      </c>
      <c r="AQ20" s="21" t="str">
        <f t="shared" si="4"/>
        <v/>
      </c>
      <c r="AR20" s="22" t="str">
        <f t="shared" si="4"/>
        <v/>
      </c>
      <c r="AS20" s="21" t="str">
        <f t="shared" si="4"/>
        <v/>
      </c>
      <c r="AT20" s="21" t="str">
        <f t="shared" si="4"/>
        <v/>
      </c>
    </row>
    <row r="21" spans="2:46" ht="27" customHeight="1">
      <c r="B21" s="13">
        <f>IF(D21="","",COUNTA($D$14:D21))</f>
        <v>8</v>
      </c>
      <c r="C21" s="14" t="s">
        <v>12</v>
      </c>
      <c r="D21" s="15" t="s">
        <v>54</v>
      </c>
      <c r="E21" s="14" t="s">
        <v>52</v>
      </c>
      <c r="F21" s="16">
        <v>46204</v>
      </c>
      <c r="G21" s="16">
        <v>46374</v>
      </c>
      <c r="H21" s="17">
        <v>0.55000000000000004</v>
      </c>
      <c r="I21" s="18" t="str">
        <f t="shared" ca="1" si="0"/>
        <v>進行中</v>
      </c>
      <c r="J21" s="23" t="s">
        <v>55</v>
      </c>
      <c r="K21" s="20" t="str">
        <f t="shared" si="1"/>
        <v/>
      </c>
      <c r="L21" s="21" t="str">
        <f t="shared" si="1"/>
        <v/>
      </c>
      <c r="M21" s="21" t="str">
        <f t="shared" si="1"/>
        <v/>
      </c>
      <c r="N21" s="22" t="str">
        <f t="shared" si="1"/>
        <v/>
      </c>
      <c r="O21" s="21" t="str">
        <f t="shared" si="1"/>
        <v/>
      </c>
      <c r="P21" s="21" t="str">
        <f t="shared" si="1"/>
        <v/>
      </c>
      <c r="Q21" s="22" t="str">
        <f t="shared" si="1"/>
        <v/>
      </c>
      <c r="R21" s="21" t="str">
        <f t="shared" si="1"/>
        <v/>
      </c>
      <c r="S21" s="21" t="str">
        <f t="shared" si="1"/>
        <v/>
      </c>
      <c r="T21" s="20" t="str">
        <f t="shared" si="1"/>
        <v/>
      </c>
      <c r="U21" s="21" t="str">
        <f t="shared" si="2"/>
        <v/>
      </c>
      <c r="V21" s="21" t="str">
        <f t="shared" si="2"/>
        <v/>
      </c>
      <c r="W21" s="22" t="str">
        <f t="shared" si="2"/>
        <v/>
      </c>
      <c r="X21" s="21" t="str">
        <f t="shared" si="2"/>
        <v/>
      </c>
      <c r="Y21" s="21" t="str">
        <f t="shared" si="2"/>
        <v/>
      </c>
      <c r="Z21" s="22" t="str">
        <f t="shared" si="2"/>
        <v/>
      </c>
      <c r="AA21" s="21" t="str">
        <f t="shared" si="2"/>
        <v/>
      </c>
      <c r="AB21" s="21" t="str">
        <f t="shared" si="2"/>
        <v/>
      </c>
      <c r="AC21" s="20" t="str">
        <f t="shared" si="2"/>
        <v/>
      </c>
      <c r="AD21" s="21" t="str">
        <f t="shared" si="2"/>
        <v/>
      </c>
      <c r="AE21" s="21" t="str">
        <f t="shared" si="3"/>
        <v/>
      </c>
      <c r="AF21" s="22" t="str">
        <f t="shared" si="3"/>
        <v/>
      </c>
      <c r="AG21" s="21" t="str">
        <f t="shared" si="3"/>
        <v/>
      </c>
      <c r="AH21" s="21" t="str">
        <f t="shared" si="3"/>
        <v/>
      </c>
      <c r="AI21" s="22" t="str">
        <f t="shared" si="3"/>
        <v/>
      </c>
      <c r="AJ21" s="21" t="str">
        <f t="shared" si="3"/>
        <v/>
      </c>
      <c r="AK21" s="21" t="str">
        <f t="shared" si="3"/>
        <v/>
      </c>
      <c r="AL21" s="20" t="str">
        <f t="shared" si="3"/>
        <v/>
      </c>
      <c r="AM21" s="21" t="str">
        <f t="shared" si="3"/>
        <v/>
      </c>
      <c r="AN21" s="21" t="str">
        <f t="shared" si="3"/>
        <v/>
      </c>
      <c r="AO21" s="22" t="str">
        <f t="shared" si="4"/>
        <v/>
      </c>
      <c r="AP21" s="21" t="str">
        <f t="shared" si="4"/>
        <v/>
      </c>
      <c r="AQ21" s="21" t="str">
        <f t="shared" si="4"/>
        <v/>
      </c>
      <c r="AR21" s="22" t="str">
        <f t="shared" si="4"/>
        <v/>
      </c>
      <c r="AS21" s="21" t="str">
        <f t="shared" si="4"/>
        <v/>
      </c>
      <c r="AT21" s="21" t="str">
        <f t="shared" si="4"/>
        <v/>
      </c>
    </row>
    <row r="22" spans="2:46" ht="27" customHeight="1">
      <c r="B22" s="13">
        <f>IF(D22="","",COUNTA($D$14:D22))</f>
        <v>9</v>
      </c>
      <c r="C22" s="14" t="s">
        <v>12</v>
      </c>
      <c r="D22" s="15" t="s">
        <v>56</v>
      </c>
      <c r="E22" s="14" t="s">
        <v>52</v>
      </c>
      <c r="F22" s="16">
        <v>46402</v>
      </c>
      <c r="G22" s="16">
        <v>46402</v>
      </c>
      <c r="H22" s="17">
        <v>0</v>
      </c>
      <c r="I22" s="18" t="str">
        <f t="shared" ca="1" si="0"/>
        <v>未着手</v>
      </c>
      <c r="J22" s="19" t="s">
        <v>57</v>
      </c>
      <c r="K22" s="20" t="str">
        <f t="shared" si="1"/>
        <v/>
      </c>
      <c r="L22" s="21" t="str">
        <f t="shared" si="1"/>
        <v/>
      </c>
      <c r="M22" s="21" t="str">
        <f t="shared" si="1"/>
        <v/>
      </c>
      <c r="N22" s="22" t="str">
        <f t="shared" si="1"/>
        <v/>
      </c>
      <c r="O22" s="21" t="str">
        <f t="shared" si="1"/>
        <v/>
      </c>
      <c r="P22" s="21" t="str">
        <f t="shared" si="1"/>
        <v/>
      </c>
      <c r="Q22" s="22" t="str">
        <f t="shared" si="1"/>
        <v/>
      </c>
      <c r="R22" s="21" t="str">
        <f t="shared" si="1"/>
        <v/>
      </c>
      <c r="S22" s="21" t="str">
        <f t="shared" si="1"/>
        <v/>
      </c>
      <c r="T22" s="20" t="str">
        <f t="shared" si="1"/>
        <v/>
      </c>
      <c r="U22" s="21" t="str">
        <f t="shared" si="2"/>
        <v/>
      </c>
      <c r="V22" s="21" t="str">
        <f t="shared" si="2"/>
        <v/>
      </c>
      <c r="W22" s="22" t="str">
        <f t="shared" si="2"/>
        <v/>
      </c>
      <c r="X22" s="21" t="str">
        <f t="shared" si="2"/>
        <v/>
      </c>
      <c r="Y22" s="21" t="str">
        <f t="shared" si="2"/>
        <v/>
      </c>
      <c r="Z22" s="22" t="str">
        <f t="shared" si="2"/>
        <v/>
      </c>
      <c r="AA22" s="21" t="str">
        <f t="shared" si="2"/>
        <v/>
      </c>
      <c r="AB22" s="21" t="str">
        <f t="shared" si="2"/>
        <v/>
      </c>
      <c r="AC22" s="20" t="str">
        <f t="shared" si="2"/>
        <v/>
      </c>
      <c r="AD22" s="21" t="str">
        <f t="shared" si="2"/>
        <v/>
      </c>
      <c r="AE22" s="21" t="str">
        <f t="shared" si="3"/>
        <v/>
      </c>
      <c r="AF22" s="22" t="str">
        <f t="shared" si="3"/>
        <v/>
      </c>
      <c r="AG22" s="21" t="str">
        <f t="shared" si="3"/>
        <v/>
      </c>
      <c r="AH22" s="21" t="str">
        <f t="shared" si="3"/>
        <v/>
      </c>
      <c r="AI22" s="22" t="str">
        <f t="shared" si="3"/>
        <v/>
      </c>
      <c r="AJ22" s="21" t="str">
        <f t="shared" si="3"/>
        <v/>
      </c>
      <c r="AK22" s="21" t="str">
        <f t="shared" si="3"/>
        <v/>
      </c>
      <c r="AL22" s="20" t="str">
        <f t="shared" si="3"/>
        <v/>
      </c>
      <c r="AM22" s="21" t="str">
        <f t="shared" si="3"/>
        <v>◆</v>
      </c>
      <c r="AN22" s="21" t="str">
        <f t="shared" si="3"/>
        <v/>
      </c>
      <c r="AO22" s="22" t="str">
        <f t="shared" si="4"/>
        <v/>
      </c>
      <c r="AP22" s="21" t="str">
        <f t="shared" si="4"/>
        <v/>
      </c>
      <c r="AQ22" s="21" t="str">
        <f t="shared" si="4"/>
        <v/>
      </c>
      <c r="AR22" s="22" t="str">
        <f t="shared" si="4"/>
        <v/>
      </c>
      <c r="AS22" s="21" t="str">
        <f t="shared" si="4"/>
        <v/>
      </c>
      <c r="AT22" s="21" t="str">
        <f t="shared" si="4"/>
        <v/>
      </c>
    </row>
    <row r="23" spans="2:46" ht="27" customHeight="1">
      <c r="B23" s="13">
        <f>IF(D23="","",COUNTA($D$14:D23))</f>
        <v>10</v>
      </c>
      <c r="C23" s="14" t="s">
        <v>13</v>
      </c>
      <c r="D23" s="24" t="s">
        <v>58</v>
      </c>
      <c r="E23" s="14" t="s">
        <v>59</v>
      </c>
      <c r="F23" s="16">
        <v>46174</v>
      </c>
      <c r="G23" s="16">
        <v>46295</v>
      </c>
      <c r="H23" s="17">
        <v>1</v>
      </c>
      <c r="I23" s="18" t="str">
        <f t="shared" ca="1" si="0"/>
        <v>完了</v>
      </c>
      <c r="J23" s="19" t="s">
        <v>60</v>
      </c>
      <c r="K23" s="20" t="str">
        <f t="shared" si="1"/>
        <v/>
      </c>
      <c r="L23" s="21" t="str">
        <f t="shared" si="1"/>
        <v/>
      </c>
      <c r="M23" s="21" t="str">
        <f t="shared" si="1"/>
        <v/>
      </c>
      <c r="N23" s="22" t="str">
        <f t="shared" si="1"/>
        <v/>
      </c>
      <c r="O23" s="21" t="str">
        <f t="shared" si="1"/>
        <v/>
      </c>
      <c r="P23" s="21" t="str">
        <f t="shared" si="1"/>
        <v/>
      </c>
      <c r="Q23" s="22" t="str">
        <f t="shared" si="1"/>
        <v/>
      </c>
      <c r="R23" s="21" t="str">
        <f t="shared" si="1"/>
        <v/>
      </c>
      <c r="S23" s="21" t="str">
        <f t="shared" si="1"/>
        <v/>
      </c>
      <c r="T23" s="20" t="str">
        <f t="shared" si="1"/>
        <v/>
      </c>
      <c r="U23" s="21" t="str">
        <f t="shared" si="2"/>
        <v/>
      </c>
      <c r="V23" s="21" t="str">
        <f t="shared" si="2"/>
        <v/>
      </c>
      <c r="W23" s="22" t="str">
        <f t="shared" si="2"/>
        <v/>
      </c>
      <c r="X23" s="21" t="str">
        <f t="shared" si="2"/>
        <v/>
      </c>
      <c r="Y23" s="21" t="str">
        <f t="shared" si="2"/>
        <v/>
      </c>
      <c r="Z23" s="22" t="str">
        <f t="shared" si="2"/>
        <v/>
      </c>
      <c r="AA23" s="21" t="str">
        <f t="shared" si="2"/>
        <v/>
      </c>
      <c r="AB23" s="21" t="str">
        <f t="shared" si="2"/>
        <v/>
      </c>
      <c r="AC23" s="20" t="str">
        <f t="shared" si="2"/>
        <v/>
      </c>
      <c r="AD23" s="21" t="str">
        <f t="shared" si="2"/>
        <v/>
      </c>
      <c r="AE23" s="21" t="str">
        <f t="shared" si="3"/>
        <v/>
      </c>
      <c r="AF23" s="22" t="str">
        <f t="shared" si="3"/>
        <v/>
      </c>
      <c r="AG23" s="21" t="str">
        <f t="shared" si="3"/>
        <v/>
      </c>
      <c r="AH23" s="21" t="str">
        <f t="shared" si="3"/>
        <v/>
      </c>
      <c r="AI23" s="22" t="str">
        <f t="shared" si="3"/>
        <v/>
      </c>
      <c r="AJ23" s="21" t="str">
        <f t="shared" si="3"/>
        <v/>
      </c>
      <c r="AK23" s="21" t="str">
        <f t="shared" si="3"/>
        <v/>
      </c>
      <c r="AL23" s="20" t="str">
        <f t="shared" si="3"/>
        <v/>
      </c>
      <c r="AM23" s="21" t="str">
        <f t="shared" si="3"/>
        <v/>
      </c>
      <c r="AN23" s="21" t="str">
        <f t="shared" si="3"/>
        <v/>
      </c>
      <c r="AO23" s="22" t="str">
        <f t="shared" si="4"/>
        <v/>
      </c>
      <c r="AP23" s="21" t="str">
        <f t="shared" si="4"/>
        <v/>
      </c>
      <c r="AQ23" s="21" t="str">
        <f t="shared" si="4"/>
        <v/>
      </c>
      <c r="AR23" s="22" t="str">
        <f t="shared" si="4"/>
        <v/>
      </c>
      <c r="AS23" s="21" t="str">
        <f t="shared" si="4"/>
        <v/>
      </c>
      <c r="AT23" s="21" t="str">
        <f t="shared" si="4"/>
        <v/>
      </c>
    </row>
    <row r="24" spans="2:46" ht="27" customHeight="1">
      <c r="B24" s="13">
        <f>IF(D24="","",COUNTA($D$14:D24))</f>
        <v>11</v>
      </c>
      <c r="C24" s="14" t="s">
        <v>13</v>
      </c>
      <c r="D24" s="24" t="s">
        <v>61</v>
      </c>
      <c r="E24" s="14" t="s">
        <v>59</v>
      </c>
      <c r="F24" s="16">
        <v>46113</v>
      </c>
      <c r="G24" s="16">
        <v>46477</v>
      </c>
      <c r="H24" s="17">
        <v>0.5</v>
      </c>
      <c r="I24" s="18" t="str">
        <f t="shared" ca="1" si="0"/>
        <v>進行中</v>
      </c>
      <c r="J24" s="19" t="s">
        <v>62</v>
      </c>
      <c r="K24" s="20" t="str">
        <f t="shared" ref="K24:T33" si="5">IF(AND($F24&lt;&gt;"",$F24=$G24,$F24&gt;=K$12,$F24&lt;=K$13),"◆","")</f>
        <v/>
      </c>
      <c r="L24" s="21" t="str">
        <f t="shared" si="5"/>
        <v/>
      </c>
      <c r="M24" s="21" t="str">
        <f t="shared" si="5"/>
        <v/>
      </c>
      <c r="N24" s="22" t="str">
        <f t="shared" si="5"/>
        <v/>
      </c>
      <c r="O24" s="21" t="str">
        <f t="shared" si="5"/>
        <v/>
      </c>
      <c r="P24" s="21" t="str">
        <f t="shared" si="5"/>
        <v/>
      </c>
      <c r="Q24" s="22" t="str">
        <f t="shared" si="5"/>
        <v/>
      </c>
      <c r="R24" s="21" t="str">
        <f t="shared" si="5"/>
        <v/>
      </c>
      <c r="S24" s="21" t="str">
        <f t="shared" si="5"/>
        <v/>
      </c>
      <c r="T24" s="20" t="str">
        <f t="shared" si="5"/>
        <v/>
      </c>
      <c r="U24" s="21" t="str">
        <f t="shared" ref="U24:AD33" si="6">IF(AND($F24&lt;&gt;"",$F24=$G24,$F24&gt;=U$12,$F24&lt;=U$13),"◆","")</f>
        <v/>
      </c>
      <c r="V24" s="21" t="str">
        <f t="shared" si="6"/>
        <v/>
      </c>
      <c r="W24" s="22" t="str">
        <f t="shared" si="6"/>
        <v/>
      </c>
      <c r="X24" s="21" t="str">
        <f t="shared" si="6"/>
        <v/>
      </c>
      <c r="Y24" s="21" t="str">
        <f t="shared" si="6"/>
        <v/>
      </c>
      <c r="Z24" s="22" t="str">
        <f t="shared" si="6"/>
        <v/>
      </c>
      <c r="AA24" s="21" t="str">
        <f t="shared" si="6"/>
        <v/>
      </c>
      <c r="AB24" s="21" t="str">
        <f t="shared" si="6"/>
        <v/>
      </c>
      <c r="AC24" s="20" t="str">
        <f t="shared" si="6"/>
        <v/>
      </c>
      <c r="AD24" s="21" t="str">
        <f t="shared" si="6"/>
        <v/>
      </c>
      <c r="AE24" s="21" t="str">
        <f t="shared" ref="AE24:AN33" si="7">IF(AND($F24&lt;&gt;"",$F24=$G24,$F24&gt;=AE$12,$F24&lt;=AE$13),"◆","")</f>
        <v/>
      </c>
      <c r="AF24" s="22" t="str">
        <f t="shared" si="7"/>
        <v/>
      </c>
      <c r="AG24" s="21" t="str">
        <f t="shared" si="7"/>
        <v/>
      </c>
      <c r="AH24" s="21" t="str">
        <f t="shared" si="7"/>
        <v/>
      </c>
      <c r="AI24" s="22" t="str">
        <f t="shared" si="7"/>
        <v/>
      </c>
      <c r="AJ24" s="21" t="str">
        <f t="shared" si="7"/>
        <v/>
      </c>
      <c r="AK24" s="21" t="str">
        <f t="shared" si="7"/>
        <v/>
      </c>
      <c r="AL24" s="20" t="str">
        <f t="shared" si="7"/>
        <v/>
      </c>
      <c r="AM24" s="21" t="str">
        <f t="shared" si="7"/>
        <v/>
      </c>
      <c r="AN24" s="21" t="str">
        <f t="shared" si="7"/>
        <v/>
      </c>
      <c r="AO24" s="22" t="str">
        <f t="shared" ref="AO24:AT33" si="8">IF(AND($F24&lt;&gt;"",$F24=$G24,$F24&gt;=AO$12,$F24&lt;=AO$13),"◆","")</f>
        <v/>
      </c>
      <c r="AP24" s="21" t="str">
        <f t="shared" si="8"/>
        <v/>
      </c>
      <c r="AQ24" s="21" t="str">
        <f t="shared" si="8"/>
        <v/>
      </c>
      <c r="AR24" s="22" t="str">
        <f t="shared" si="8"/>
        <v/>
      </c>
      <c r="AS24" s="21" t="str">
        <f t="shared" si="8"/>
        <v/>
      </c>
      <c r="AT24" s="21" t="str">
        <f t="shared" si="8"/>
        <v/>
      </c>
    </row>
    <row r="25" spans="2:46" ht="27" customHeight="1">
      <c r="B25" s="13">
        <f>IF(D25="","",COUNTA($D$14:D25))</f>
        <v>12</v>
      </c>
      <c r="C25" s="14" t="s">
        <v>14</v>
      </c>
      <c r="D25" s="15" t="s">
        <v>63</v>
      </c>
      <c r="E25" s="14" t="s">
        <v>64</v>
      </c>
      <c r="F25" s="16">
        <v>46113</v>
      </c>
      <c r="G25" s="16">
        <v>46142</v>
      </c>
      <c r="H25" s="17">
        <v>1</v>
      </c>
      <c r="I25" s="18" t="str">
        <f t="shared" ca="1" si="0"/>
        <v>完了</v>
      </c>
      <c r="J25" s="19" t="s">
        <v>65</v>
      </c>
      <c r="K25" s="20" t="str">
        <f t="shared" si="5"/>
        <v/>
      </c>
      <c r="L25" s="21" t="str">
        <f t="shared" si="5"/>
        <v/>
      </c>
      <c r="M25" s="21" t="str">
        <f t="shared" si="5"/>
        <v/>
      </c>
      <c r="N25" s="22" t="str">
        <f t="shared" si="5"/>
        <v/>
      </c>
      <c r="O25" s="21" t="str">
        <f t="shared" si="5"/>
        <v/>
      </c>
      <c r="P25" s="21" t="str">
        <f t="shared" si="5"/>
        <v/>
      </c>
      <c r="Q25" s="22" t="str">
        <f t="shared" si="5"/>
        <v/>
      </c>
      <c r="R25" s="21" t="str">
        <f t="shared" si="5"/>
        <v/>
      </c>
      <c r="S25" s="21" t="str">
        <f t="shared" si="5"/>
        <v/>
      </c>
      <c r="T25" s="20" t="str">
        <f t="shared" si="5"/>
        <v/>
      </c>
      <c r="U25" s="21" t="str">
        <f t="shared" si="6"/>
        <v/>
      </c>
      <c r="V25" s="21" t="str">
        <f t="shared" si="6"/>
        <v/>
      </c>
      <c r="W25" s="22" t="str">
        <f t="shared" si="6"/>
        <v/>
      </c>
      <c r="X25" s="21" t="str">
        <f t="shared" si="6"/>
        <v/>
      </c>
      <c r="Y25" s="21" t="str">
        <f t="shared" si="6"/>
        <v/>
      </c>
      <c r="Z25" s="22" t="str">
        <f t="shared" si="6"/>
        <v/>
      </c>
      <c r="AA25" s="21" t="str">
        <f t="shared" si="6"/>
        <v/>
      </c>
      <c r="AB25" s="21" t="str">
        <f t="shared" si="6"/>
        <v/>
      </c>
      <c r="AC25" s="20" t="str">
        <f t="shared" si="6"/>
        <v/>
      </c>
      <c r="AD25" s="21" t="str">
        <f t="shared" si="6"/>
        <v/>
      </c>
      <c r="AE25" s="21" t="str">
        <f t="shared" si="7"/>
        <v/>
      </c>
      <c r="AF25" s="22" t="str">
        <f t="shared" si="7"/>
        <v/>
      </c>
      <c r="AG25" s="21" t="str">
        <f t="shared" si="7"/>
        <v/>
      </c>
      <c r="AH25" s="21" t="str">
        <f t="shared" si="7"/>
        <v/>
      </c>
      <c r="AI25" s="22" t="str">
        <f t="shared" si="7"/>
        <v/>
      </c>
      <c r="AJ25" s="21" t="str">
        <f t="shared" si="7"/>
        <v/>
      </c>
      <c r="AK25" s="21" t="str">
        <f t="shared" si="7"/>
        <v/>
      </c>
      <c r="AL25" s="20" t="str">
        <f t="shared" si="7"/>
        <v/>
      </c>
      <c r="AM25" s="21" t="str">
        <f t="shared" si="7"/>
        <v/>
      </c>
      <c r="AN25" s="21" t="str">
        <f t="shared" si="7"/>
        <v/>
      </c>
      <c r="AO25" s="22" t="str">
        <f t="shared" si="8"/>
        <v/>
      </c>
      <c r="AP25" s="21" t="str">
        <f t="shared" si="8"/>
        <v/>
      </c>
      <c r="AQ25" s="21" t="str">
        <f t="shared" si="8"/>
        <v/>
      </c>
      <c r="AR25" s="22" t="str">
        <f t="shared" si="8"/>
        <v/>
      </c>
      <c r="AS25" s="21" t="str">
        <f t="shared" si="8"/>
        <v/>
      </c>
      <c r="AT25" s="21" t="str">
        <f t="shared" si="8"/>
        <v/>
      </c>
    </row>
    <row r="26" spans="2:46" ht="27" customHeight="1">
      <c r="B26" s="13">
        <f>IF(D26="","",COUNTA($D$14:D26))</f>
        <v>13</v>
      </c>
      <c r="C26" s="14" t="s">
        <v>14</v>
      </c>
      <c r="D26" s="15" t="s">
        <v>66</v>
      </c>
      <c r="E26" s="14" t="s">
        <v>67</v>
      </c>
      <c r="F26" s="16">
        <v>46237</v>
      </c>
      <c r="G26" s="16">
        <v>46315</v>
      </c>
      <c r="H26" s="17">
        <v>0.8</v>
      </c>
      <c r="I26" s="18" t="str">
        <f t="shared" ca="1" si="0"/>
        <v>遅延</v>
      </c>
      <c r="J26" s="19" t="s">
        <v>68</v>
      </c>
      <c r="K26" s="20" t="str">
        <f t="shared" si="5"/>
        <v/>
      </c>
      <c r="L26" s="21" t="str">
        <f t="shared" si="5"/>
        <v/>
      </c>
      <c r="M26" s="21" t="str">
        <f t="shared" si="5"/>
        <v/>
      </c>
      <c r="N26" s="22" t="str">
        <f t="shared" si="5"/>
        <v/>
      </c>
      <c r="O26" s="21" t="str">
        <f t="shared" si="5"/>
        <v/>
      </c>
      <c r="P26" s="21" t="str">
        <f t="shared" si="5"/>
        <v/>
      </c>
      <c r="Q26" s="22" t="str">
        <f t="shared" si="5"/>
        <v/>
      </c>
      <c r="R26" s="21" t="str">
        <f t="shared" si="5"/>
        <v/>
      </c>
      <c r="S26" s="21" t="str">
        <f t="shared" si="5"/>
        <v/>
      </c>
      <c r="T26" s="20" t="str">
        <f t="shared" si="5"/>
        <v/>
      </c>
      <c r="U26" s="21" t="str">
        <f t="shared" si="6"/>
        <v/>
      </c>
      <c r="V26" s="21" t="str">
        <f t="shared" si="6"/>
        <v/>
      </c>
      <c r="W26" s="22" t="str">
        <f t="shared" si="6"/>
        <v/>
      </c>
      <c r="X26" s="21" t="str">
        <f t="shared" si="6"/>
        <v/>
      </c>
      <c r="Y26" s="21" t="str">
        <f t="shared" si="6"/>
        <v/>
      </c>
      <c r="Z26" s="22" t="str">
        <f t="shared" si="6"/>
        <v/>
      </c>
      <c r="AA26" s="21" t="str">
        <f t="shared" si="6"/>
        <v/>
      </c>
      <c r="AB26" s="21" t="str">
        <f t="shared" si="6"/>
        <v/>
      </c>
      <c r="AC26" s="20" t="str">
        <f t="shared" si="6"/>
        <v/>
      </c>
      <c r="AD26" s="21" t="str">
        <f t="shared" si="6"/>
        <v/>
      </c>
      <c r="AE26" s="21" t="str">
        <f t="shared" si="7"/>
        <v/>
      </c>
      <c r="AF26" s="22" t="str">
        <f t="shared" si="7"/>
        <v/>
      </c>
      <c r="AG26" s="21" t="str">
        <f t="shared" si="7"/>
        <v/>
      </c>
      <c r="AH26" s="21" t="str">
        <f t="shared" si="7"/>
        <v/>
      </c>
      <c r="AI26" s="22" t="str">
        <f t="shared" si="7"/>
        <v/>
      </c>
      <c r="AJ26" s="21" t="str">
        <f t="shared" si="7"/>
        <v/>
      </c>
      <c r="AK26" s="21" t="str">
        <f t="shared" si="7"/>
        <v/>
      </c>
      <c r="AL26" s="20" t="str">
        <f t="shared" si="7"/>
        <v/>
      </c>
      <c r="AM26" s="21" t="str">
        <f t="shared" si="7"/>
        <v/>
      </c>
      <c r="AN26" s="21" t="str">
        <f t="shared" si="7"/>
        <v/>
      </c>
      <c r="AO26" s="22" t="str">
        <f t="shared" si="8"/>
        <v/>
      </c>
      <c r="AP26" s="21" t="str">
        <f t="shared" si="8"/>
        <v/>
      </c>
      <c r="AQ26" s="21" t="str">
        <f t="shared" si="8"/>
        <v/>
      </c>
      <c r="AR26" s="22" t="str">
        <f t="shared" si="8"/>
        <v/>
      </c>
      <c r="AS26" s="21" t="str">
        <f t="shared" si="8"/>
        <v/>
      </c>
      <c r="AT26" s="21" t="str">
        <f t="shared" si="8"/>
        <v/>
      </c>
    </row>
    <row r="27" spans="2:46" ht="27" customHeight="1">
      <c r="B27" s="13">
        <f>IF(D27="","",COUNTA($D$14:D27))</f>
        <v>14</v>
      </c>
      <c r="C27" s="14" t="s">
        <v>14</v>
      </c>
      <c r="D27" s="15" t="s">
        <v>69</v>
      </c>
      <c r="E27" s="14" t="s">
        <v>70</v>
      </c>
      <c r="F27" s="16">
        <v>46328</v>
      </c>
      <c r="G27" s="16">
        <v>46374</v>
      </c>
      <c r="H27" s="17">
        <v>0</v>
      </c>
      <c r="I27" s="18" t="str">
        <f t="shared" ca="1" si="0"/>
        <v>未着手</v>
      </c>
      <c r="J27" s="19" t="s">
        <v>71</v>
      </c>
      <c r="K27" s="20" t="str">
        <f t="shared" si="5"/>
        <v/>
      </c>
      <c r="L27" s="21" t="str">
        <f t="shared" si="5"/>
        <v/>
      </c>
      <c r="M27" s="21" t="str">
        <f t="shared" si="5"/>
        <v/>
      </c>
      <c r="N27" s="22" t="str">
        <f t="shared" si="5"/>
        <v/>
      </c>
      <c r="O27" s="21" t="str">
        <f t="shared" si="5"/>
        <v/>
      </c>
      <c r="P27" s="21" t="str">
        <f t="shared" si="5"/>
        <v/>
      </c>
      <c r="Q27" s="22" t="str">
        <f t="shared" si="5"/>
        <v/>
      </c>
      <c r="R27" s="21" t="str">
        <f t="shared" si="5"/>
        <v/>
      </c>
      <c r="S27" s="21" t="str">
        <f t="shared" si="5"/>
        <v/>
      </c>
      <c r="T27" s="20" t="str">
        <f t="shared" si="5"/>
        <v/>
      </c>
      <c r="U27" s="21" t="str">
        <f t="shared" si="6"/>
        <v/>
      </c>
      <c r="V27" s="21" t="str">
        <f t="shared" si="6"/>
        <v/>
      </c>
      <c r="W27" s="22" t="str">
        <f t="shared" si="6"/>
        <v/>
      </c>
      <c r="X27" s="21" t="str">
        <f t="shared" si="6"/>
        <v/>
      </c>
      <c r="Y27" s="21" t="str">
        <f t="shared" si="6"/>
        <v/>
      </c>
      <c r="Z27" s="22" t="str">
        <f t="shared" si="6"/>
        <v/>
      </c>
      <c r="AA27" s="21" t="str">
        <f t="shared" si="6"/>
        <v/>
      </c>
      <c r="AB27" s="21" t="str">
        <f t="shared" si="6"/>
        <v/>
      </c>
      <c r="AC27" s="20" t="str">
        <f t="shared" si="6"/>
        <v/>
      </c>
      <c r="AD27" s="21" t="str">
        <f t="shared" si="6"/>
        <v/>
      </c>
      <c r="AE27" s="21" t="str">
        <f t="shared" si="7"/>
        <v/>
      </c>
      <c r="AF27" s="22" t="str">
        <f t="shared" si="7"/>
        <v/>
      </c>
      <c r="AG27" s="21" t="str">
        <f t="shared" si="7"/>
        <v/>
      </c>
      <c r="AH27" s="21" t="str">
        <f t="shared" si="7"/>
        <v/>
      </c>
      <c r="AI27" s="22" t="str">
        <f t="shared" si="7"/>
        <v/>
      </c>
      <c r="AJ27" s="21" t="str">
        <f t="shared" si="7"/>
        <v/>
      </c>
      <c r="AK27" s="21" t="str">
        <f t="shared" si="7"/>
        <v/>
      </c>
      <c r="AL27" s="20" t="str">
        <f t="shared" si="7"/>
        <v/>
      </c>
      <c r="AM27" s="21" t="str">
        <f t="shared" si="7"/>
        <v/>
      </c>
      <c r="AN27" s="21" t="str">
        <f t="shared" si="7"/>
        <v/>
      </c>
      <c r="AO27" s="22" t="str">
        <f t="shared" si="8"/>
        <v/>
      </c>
      <c r="AP27" s="21" t="str">
        <f t="shared" si="8"/>
        <v/>
      </c>
      <c r="AQ27" s="21" t="str">
        <f t="shared" si="8"/>
        <v/>
      </c>
      <c r="AR27" s="22" t="str">
        <f t="shared" si="8"/>
        <v/>
      </c>
      <c r="AS27" s="21" t="str">
        <f t="shared" si="8"/>
        <v/>
      </c>
      <c r="AT27" s="21" t="str">
        <f t="shared" si="8"/>
        <v/>
      </c>
    </row>
    <row r="28" spans="2:46" ht="27" customHeight="1">
      <c r="B28" s="13">
        <f>IF(D28="","",COUNTA($D$14:D28))</f>
        <v>15</v>
      </c>
      <c r="C28" s="14" t="s">
        <v>14</v>
      </c>
      <c r="D28" s="15" t="s">
        <v>72</v>
      </c>
      <c r="E28" s="14" t="s">
        <v>70</v>
      </c>
      <c r="F28" s="16">
        <v>46419</v>
      </c>
      <c r="G28" s="16">
        <v>46477</v>
      </c>
      <c r="H28" s="17">
        <v>0</v>
      </c>
      <c r="I28" s="18" t="str">
        <f t="shared" ca="1" si="0"/>
        <v>未着手</v>
      </c>
      <c r="J28" s="19" t="s">
        <v>73</v>
      </c>
      <c r="K28" s="20" t="str">
        <f t="shared" si="5"/>
        <v/>
      </c>
      <c r="L28" s="21" t="str">
        <f t="shared" si="5"/>
        <v/>
      </c>
      <c r="M28" s="21" t="str">
        <f t="shared" si="5"/>
        <v/>
      </c>
      <c r="N28" s="22" t="str">
        <f t="shared" si="5"/>
        <v/>
      </c>
      <c r="O28" s="21" t="str">
        <f t="shared" si="5"/>
        <v/>
      </c>
      <c r="P28" s="21" t="str">
        <f t="shared" si="5"/>
        <v/>
      </c>
      <c r="Q28" s="22" t="str">
        <f t="shared" si="5"/>
        <v/>
      </c>
      <c r="R28" s="21" t="str">
        <f t="shared" si="5"/>
        <v/>
      </c>
      <c r="S28" s="21" t="str">
        <f t="shared" si="5"/>
        <v/>
      </c>
      <c r="T28" s="20" t="str">
        <f t="shared" si="5"/>
        <v/>
      </c>
      <c r="U28" s="21" t="str">
        <f t="shared" si="6"/>
        <v/>
      </c>
      <c r="V28" s="21" t="str">
        <f t="shared" si="6"/>
        <v/>
      </c>
      <c r="W28" s="22" t="str">
        <f t="shared" si="6"/>
        <v/>
      </c>
      <c r="X28" s="21" t="str">
        <f t="shared" si="6"/>
        <v/>
      </c>
      <c r="Y28" s="21" t="str">
        <f t="shared" si="6"/>
        <v/>
      </c>
      <c r="Z28" s="22" t="str">
        <f t="shared" si="6"/>
        <v/>
      </c>
      <c r="AA28" s="21" t="str">
        <f t="shared" si="6"/>
        <v/>
      </c>
      <c r="AB28" s="21" t="str">
        <f t="shared" si="6"/>
        <v/>
      </c>
      <c r="AC28" s="20" t="str">
        <f t="shared" si="6"/>
        <v/>
      </c>
      <c r="AD28" s="21" t="str">
        <f t="shared" si="6"/>
        <v/>
      </c>
      <c r="AE28" s="21" t="str">
        <f t="shared" si="7"/>
        <v/>
      </c>
      <c r="AF28" s="22" t="str">
        <f t="shared" si="7"/>
        <v/>
      </c>
      <c r="AG28" s="21" t="str">
        <f t="shared" si="7"/>
        <v/>
      </c>
      <c r="AH28" s="21" t="str">
        <f t="shared" si="7"/>
        <v/>
      </c>
      <c r="AI28" s="22" t="str">
        <f t="shared" si="7"/>
        <v/>
      </c>
      <c r="AJ28" s="21" t="str">
        <f t="shared" si="7"/>
        <v/>
      </c>
      <c r="AK28" s="21" t="str">
        <f t="shared" si="7"/>
        <v/>
      </c>
      <c r="AL28" s="20" t="str">
        <f t="shared" si="7"/>
        <v/>
      </c>
      <c r="AM28" s="21" t="str">
        <f t="shared" si="7"/>
        <v/>
      </c>
      <c r="AN28" s="21" t="str">
        <f t="shared" si="7"/>
        <v/>
      </c>
      <c r="AO28" s="22" t="str">
        <f t="shared" si="8"/>
        <v/>
      </c>
      <c r="AP28" s="21" t="str">
        <f t="shared" si="8"/>
        <v/>
      </c>
      <c r="AQ28" s="21" t="str">
        <f t="shared" si="8"/>
        <v/>
      </c>
      <c r="AR28" s="22" t="str">
        <f t="shared" si="8"/>
        <v/>
      </c>
      <c r="AS28" s="21" t="str">
        <f t="shared" si="8"/>
        <v/>
      </c>
      <c r="AT28" s="21" t="str">
        <f t="shared" si="8"/>
        <v/>
      </c>
    </row>
    <row r="29" spans="2:46" ht="27" customHeight="1">
      <c r="B29" s="13" t="str">
        <f>IF(D29="","",COUNTA($D$14:D29))</f>
        <v/>
      </c>
      <c r="C29" s="14"/>
      <c r="D29" s="15"/>
      <c r="E29" s="14"/>
      <c r="F29" s="16"/>
      <c r="G29" s="16"/>
      <c r="H29" s="17"/>
      <c r="I29" s="18" t="str">
        <f t="shared" ca="1" si="0"/>
        <v/>
      </c>
      <c r="J29" s="19"/>
      <c r="K29" s="20" t="str">
        <f t="shared" si="5"/>
        <v/>
      </c>
      <c r="L29" s="21" t="str">
        <f t="shared" si="5"/>
        <v/>
      </c>
      <c r="M29" s="21" t="str">
        <f t="shared" si="5"/>
        <v/>
      </c>
      <c r="N29" s="22" t="str">
        <f t="shared" si="5"/>
        <v/>
      </c>
      <c r="O29" s="21" t="str">
        <f t="shared" si="5"/>
        <v/>
      </c>
      <c r="P29" s="21" t="str">
        <f t="shared" si="5"/>
        <v/>
      </c>
      <c r="Q29" s="22" t="str">
        <f t="shared" si="5"/>
        <v/>
      </c>
      <c r="R29" s="21" t="str">
        <f t="shared" si="5"/>
        <v/>
      </c>
      <c r="S29" s="21" t="str">
        <f t="shared" si="5"/>
        <v/>
      </c>
      <c r="T29" s="20" t="str">
        <f t="shared" si="5"/>
        <v/>
      </c>
      <c r="U29" s="21" t="str">
        <f t="shared" si="6"/>
        <v/>
      </c>
      <c r="V29" s="21" t="str">
        <f t="shared" si="6"/>
        <v/>
      </c>
      <c r="W29" s="22" t="str">
        <f t="shared" si="6"/>
        <v/>
      </c>
      <c r="X29" s="21" t="str">
        <f t="shared" si="6"/>
        <v/>
      </c>
      <c r="Y29" s="21" t="str">
        <f t="shared" si="6"/>
        <v/>
      </c>
      <c r="Z29" s="22" t="str">
        <f t="shared" si="6"/>
        <v/>
      </c>
      <c r="AA29" s="21" t="str">
        <f t="shared" si="6"/>
        <v/>
      </c>
      <c r="AB29" s="21" t="str">
        <f t="shared" si="6"/>
        <v/>
      </c>
      <c r="AC29" s="20" t="str">
        <f t="shared" si="6"/>
        <v/>
      </c>
      <c r="AD29" s="21" t="str">
        <f t="shared" si="6"/>
        <v/>
      </c>
      <c r="AE29" s="21" t="str">
        <f t="shared" si="7"/>
        <v/>
      </c>
      <c r="AF29" s="22" t="str">
        <f t="shared" si="7"/>
        <v/>
      </c>
      <c r="AG29" s="21" t="str">
        <f t="shared" si="7"/>
        <v/>
      </c>
      <c r="AH29" s="21" t="str">
        <f t="shared" si="7"/>
        <v/>
      </c>
      <c r="AI29" s="22" t="str">
        <f t="shared" si="7"/>
        <v/>
      </c>
      <c r="AJ29" s="21" t="str">
        <f t="shared" si="7"/>
        <v/>
      </c>
      <c r="AK29" s="21" t="str">
        <f t="shared" si="7"/>
        <v/>
      </c>
      <c r="AL29" s="20" t="str">
        <f t="shared" si="7"/>
        <v/>
      </c>
      <c r="AM29" s="21" t="str">
        <f t="shared" si="7"/>
        <v/>
      </c>
      <c r="AN29" s="21" t="str">
        <f t="shared" si="7"/>
        <v/>
      </c>
      <c r="AO29" s="22" t="str">
        <f t="shared" si="8"/>
        <v/>
      </c>
      <c r="AP29" s="21" t="str">
        <f t="shared" si="8"/>
        <v/>
      </c>
      <c r="AQ29" s="21" t="str">
        <f t="shared" si="8"/>
        <v/>
      </c>
      <c r="AR29" s="22" t="str">
        <f t="shared" si="8"/>
        <v/>
      </c>
      <c r="AS29" s="21" t="str">
        <f t="shared" si="8"/>
        <v/>
      </c>
      <c r="AT29" s="21" t="str">
        <f t="shared" si="8"/>
        <v/>
      </c>
    </row>
    <row r="30" spans="2:46" ht="27" customHeight="1">
      <c r="B30" s="13" t="str">
        <f>IF(D30="","",COUNTA($D$14:D30))</f>
        <v/>
      </c>
      <c r="C30" s="14"/>
      <c r="D30" s="15"/>
      <c r="E30" s="14"/>
      <c r="F30" s="16"/>
      <c r="G30" s="16"/>
      <c r="H30" s="17"/>
      <c r="I30" s="18" t="str">
        <f t="shared" ca="1" si="0"/>
        <v/>
      </c>
      <c r="J30" s="19"/>
      <c r="K30" s="20" t="str">
        <f t="shared" si="5"/>
        <v/>
      </c>
      <c r="L30" s="21" t="str">
        <f t="shared" si="5"/>
        <v/>
      </c>
      <c r="M30" s="21" t="str">
        <f t="shared" si="5"/>
        <v/>
      </c>
      <c r="N30" s="22" t="str">
        <f t="shared" si="5"/>
        <v/>
      </c>
      <c r="O30" s="21" t="str">
        <f t="shared" si="5"/>
        <v/>
      </c>
      <c r="P30" s="21" t="str">
        <f t="shared" si="5"/>
        <v/>
      </c>
      <c r="Q30" s="22" t="str">
        <f t="shared" si="5"/>
        <v/>
      </c>
      <c r="R30" s="21" t="str">
        <f t="shared" si="5"/>
        <v/>
      </c>
      <c r="S30" s="21" t="str">
        <f t="shared" si="5"/>
        <v/>
      </c>
      <c r="T30" s="20" t="str">
        <f t="shared" si="5"/>
        <v/>
      </c>
      <c r="U30" s="21" t="str">
        <f t="shared" si="6"/>
        <v/>
      </c>
      <c r="V30" s="21" t="str">
        <f t="shared" si="6"/>
        <v/>
      </c>
      <c r="W30" s="22" t="str">
        <f t="shared" si="6"/>
        <v/>
      </c>
      <c r="X30" s="21" t="str">
        <f t="shared" si="6"/>
        <v/>
      </c>
      <c r="Y30" s="21" t="str">
        <f t="shared" si="6"/>
        <v/>
      </c>
      <c r="Z30" s="22" t="str">
        <f t="shared" si="6"/>
        <v/>
      </c>
      <c r="AA30" s="21" t="str">
        <f t="shared" si="6"/>
        <v/>
      </c>
      <c r="AB30" s="21" t="str">
        <f t="shared" si="6"/>
        <v/>
      </c>
      <c r="AC30" s="20" t="str">
        <f t="shared" si="6"/>
        <v/>
      </c>
      <c r="AD30" s="21" t="str">
        <f t="shared" si="6"/>
        <v/>
      </c>
      <c r="AE30" s="21" t="str">
        <f t="shared" si="7"/>
        <v/>
      </c>
      <c r="AF30" s="22" t="str">
        <f t="shared" si="7"/>
        <v/>
      </c>
      <c r="AG30" s="21" t="str">
        <f t="shared" si="7"/>
        <v/>
      </c>
      <c r="AH30" s="21" t="str">
        <f t="shared" si="7"/>
        <v/>
      </c>
      <c r="AI30" s="22" t="str">
        <f t="shared" si="7"/>
        <v/>
      </c>
      <c r="AJ30" s="21" t="str">
        <f t="shared" si="7"/>
        <v/>
      </c>
      <c r="AK30" s="21" t="str">
        <f t="shared" si="7"/>
        <v/>
      </c>
      <c r="AL30" s="20" t="str">
        <f t="shared" si="7"/>
        <v/>
      </c>
      <c r="AM30" s="21" t="str">
        <f t="shared" si="7"/>
        <v/>
      </c>
      <c r="AN30" s="21" t="str">
        <f t="shared" si="7"/>
        <v/>
      </c>
      <c r="AO30" s="22" t="str">
        <f t="shared" si="8"/>
        <v/>
      </c>
      <c r="AP30" s="21" t="str">
        <f t="shared" si="8"/>
        <v/>
      </c>
      <c r="AQ30" s="21" t="str">
        <f t="shared" si="8"/>
        <v/>
      </c>
      <c r="AR30" s="22" t="str">
        <f t="shared" si="8"/>
        <v/>
      </c>
      <c r="AS30" s="21" t="str">
        <f t="shared" si="8"/>
        <v/>
      </c>
      <c r="AT30" s="21" t="str">
        <f t="shared" si="8"/>
        <v/>
      </c>
    </row>
    <row r="31" spans="2:46" ht="27" customHeight="1">
      <c r="B31" s="13" t="str">
        <f>IF(D31="","",COUNTA($D$14:D31))</f>
        <v/>
      </c>
      <c r="C31" s="14"/>
      <c r="D31" s="15"/>
      <c r="E31" s="14"/>
      <c r="F31" s="16"/>
      <c r="G31" s="16"/>
      <c r="H31" s="17"/>
      <c r="I31" s="18" t="str">
        <f t="shared" ca="1" si="0"/>
        <v/>
      </c>
      <c r="J31" s="19"/>
      <c r="K31" s="20" t="str">
        <f t="shared" si="5"/>
        <v/>
      </c>
      <c r="L31" s="21" t="str">
        <f t="shared" si="5"/>
        <v/>
      </c>
      <c r="M31" s="21" t="str">
        <f t="shared" si="5"/>
        <v/>
      </c>
      <c r="N31" s="22" t="str">
        <f t="shared" si="5"/>
        <v/>
      </c>
      <c r="O31" s="21" t="str">
        <f t="shared" si="5"/>
        <v/>
      </c>
      <c r="P31" s="21" t="str">
        <f t="shared" si="5"/>
        <v/>
      </c>
      <c r="Q31" s="22" t="str">
        <f t="shared" si="5"/>
        <v/>
      </c>
      <c r="R31" s="21" t="str">
        <f t="shared" si="5"/>
        <v/>
      </c>
      <c r="S31" s="21" t="str">
        <f t="shared" si="5"/>
        <v/>
      </c>
      <c r="T31" s="20" t="str">
        <f t="shared" si="5"/>
        <v/>
      </c>
      <c r="U31" s="21" t="str">
        <f t="shared" si="6"/>
        <v/>
      </c>
      <c r="V31" s="21" t="str">
        <f t="shared" si="6"/>
        <v/>
      </c>
      <c r="W31" s="22" t="str">
        <f t="shared" si="6"/>
        <v/>
      </c>
      <c r="X31" s="21" t="str">
        <f t="shared" si="6"/>
        <v/>
      </c>
      <c r="Y31" s="21" t="str">
        <f t="shared" si="6"/>
        <v/>
      </c>
      <c r="Z31" s="22" t="str">
        <f t="shared" si="6"/>
        <v/>
      </c>
      <c r="AA31" s="21" t="str">
        <f t="shared" si="6"/>
        <v/>
      </c>
      <c r="AB31" s="21" t="str">
        <f t="shared" si="6"/>
        <v/>
      </c>
      <c r="AC31" s="20" t="str">
        <f t="shared" si="6"/>
        <v/>
      </c>
      <c r="AD31" s="21" t="str">
        <f t="shared" si="6"/>
        <v/>
      </c>
      <c r="AE31" s="21" t="str">
        <f t="shared" si="7"/>
        <v/>
      </c>
      <c r="AF31" s="22" t="str">
        <f t="shared" si="7"/>
        <v/>
      </c>
      <c r="AG31" s="21" t="str">
        <f t="shared" si="7"/>
        <v/>
      </c>
      <c r="AH31" s="21" t="str">
        <f t="shared" si="7"/>
        <v/>
      </c>
      <c r="AI31" s="22" t="str">
        <f t="shared" si="7"/>
        <v/>
      </c>
      <c r="AJ31" s="21" t="str">
        <f t="shared" si="7"/>
        <v/>
      </c>
      <c r="AK31" s="21" t="str">
        <f t="shared" si="7"/>
        <v/>
      </c>
      <c r="AL31" s="20" t="str">
        <f t="shared" si="7"/>
        <v/>
      </c>
      <c r="AM31" s="21" t="str">
        <f t="shared" si="7"/>
        <v/>
      </c>
      <c r="AN31" s="21" t="str">
        <f t="shared" si="7"/>
        <v/>
      </c>
      <c r="AO31" s="22" t="str">
        <f t="shared" si="8"/>
        <v/>
      </c>
      <c r="AP31" s="21" t="str">
        <f t="shared" si="8"/>
        <v/>
      </c>
      <c r="AQ31" s="21" t="str">
        <f t="shared" si="8"/>
        <v/>
      </c>
      <c r="AR31" s="22" t="str">
        <f t="shared" si="8"/>
        <v/>
      </c>
      <c r="AS31" s="21" t="str">
        <f t="shared" si="8"/>
        <v/>
      </c>
      <c r="AT31" s="21" t="str">
        <f t="shared" si="8"/>
        <v/>
      </c>
    </row>
    <row r="32" spans="2:46" ht="27" customHeight="1">
      <c r="B32" s="13" t="str">
        <f>IF(D32="","",COUNTA($D$14:D32))</f>
        <v/>
      </c>
      <c r="C32" s="14"/>
      <c r="D32" s="15"/>
      <c r="E32" s="14"/>
      <c r="F32" s="16"/>
      <c r="G32" s="16"/>
      <c r="H32" s="17"/>
      <c r="I32" s="18" t="str">
        <f t="shared" ca="1" si="0"/>
        <v/>
      </c>
      <c r="J32" s="19"/>
      <c r="K32" s="20" t="str">
        <f t="shared" si="5"/>
        <v/>
      </c>
      <c r="L32" s="21" t="str">
        <f t="shared" si="5"/>
        <v/>
      </c>
      <c r="M32" s="21" t="str">
        <f t="shared" si="5"/>
        <v/>
      </c>
      <c r="N32" s="22" t="str">
        <f t="shared" si="5"/>
        <v/>
      </c>
      <c r="O32" s="21" t="str">
        <f t="shared" si="5"/>
        <v/>
      </c>
      <c r="P32" s="21" t="str">
        <f t="shared" si="5"/>
        <v/>
      </c>
      <c r="Q32" s="22" t="str">
        <f t="shared" si="5"/>
        <v/>
      </c>
      <c r="R32" s="21" t="str">
        <f t="shared" si="5"/>
        <v/>
      </c>
      <c r="S32" s="21" t="str">
        <f t="shared" si="5"/>
        <v/>
      </c>
      <c r="T32" s="20" t="str">
        <f t="shared" si="5"/>
        <v/>
      </c>
      <c r="U32" s="21" t="str">
        <f t="shared" si="6"/>
        <v/>
      </c>
      <c r="V32" s="21" t="str">
        <f t="shared" si="6"/>
        <v/>
      </c>
      <c r="W32" s="22" t="str">
        <f t="shared" si="6"/>
        <v/>
      </c>
      <c r="X32" s="21" t="str">
        <f t="shared" si="6"/>
        <v/>
      </c>
      <c r="Y32" s="21" t="str">
        <f t="shared" si="6"/>
        <v/>
      </c>
      <c r="Z32" s="22" t="str">
        <f t="shared" si="6"/>
        <v/>
      </c>
      <c r="AA32" s="21" t="str">
        <f t="shared" si="6"/>
        <v/>
      </c>
      <c r="AB32" s="21" t="str">
        <f t="shared" si="6"/>
        <v/>
      </c>
      <c r="AC32" s="20" t="str">
        <f t="shared" si="6"/>
        <v/>
      </c>
      <c r="AD32" s="21" t="str">
        <f t="shared" si="6"/>
        <v/>
      </c>
      <c r="AE32" s="21" t="str">
        <f t="shared" si="7"/>
        <v/>
      </c>
      <c r="AF32" s="22" t="str">
        <f t="shared" si="7"/>
        <v/>
      </c>
      <c r="AG32" s="21" t="str">
        <f t="shared" si="7"/>
        <v/>
      </c>
      <c r="AH32" s="21" t="str">
        <f t="shared" si="7"/>
        <v/>
      </c>
      <c r="AI32" s="22" t="str">
        <f t="shared" si="7"/>
        <v/>
      </c>
      <c r="AJ32" s="21" t="str">
        <f t="shared" si="7"/>
        <v/>
      </c>
      <c r="AK32" s="21" t="str">
        <f t="shared" si="7"/>
        <v/>
      </c>
      <c r="AL32" s="20" t="str">
        <f t="shared" si="7"/>
        <v/>
      </c>
      <c r="AM32" s="21" t="str">
        <f t="shared" si="7"/>
        <v/>
      </c>
      <c r="AN32" s="21" t="str">
        <f t="shared" si="7"/>
        <v/>
      </c>
      <c r="AO32" s="22" t="str">
        <f t="shared" si="8"/>
        <v/>
      </c>
      <c r="AP32" s="21" t="str">
        <f t="shared" si="8"/>
        <v/>
      </c>
      <c r="AQ32" s="21" t="str">
        <f t="shared" si="8"/>
        <v/>
      </c>
      <c r="AR32" s="22" t="str">
        <f t="shared" si="8"/>
        <v/>
      </c>
      <c r="AS32" s="21" t="str">
        <f t="shared" si="8"/>
        <v/>
      </c>
      <c r="AT32" s="21" t="str">
        <f t="shared" si="8"/>
        <v/>
      </c>
    </row>
    <row r="33" spans="2:46" ht="27" customHeight="1">
      <c r="B33" s="13" t="str">
        <f>IF(D33="","",COUNTA($D$14:D33))</f>
        <v/>
      </c>
      <c r="C33" s="14"/>
      <c r="D33" s="15"/>
      <c r="E33" s="14"/>
      <c r="F33" s="16"/>
      <c r="G33" s="16"/>
      <c r="H33" s="17"/>
      <c r="I33" s="18" t="str">
        <f t="shared" ca="1" si="0"/>
        <v/>
      </c>
      <c r="J33" s="19"/>
      <c r="K33" s="20" t="str">
        <f t="shared" si="5"/>
        <v/>
      </c>
      <c r="L33" s="21" t="str">
        <f t="shared" si="5"/>
        <v/>
      </c>
      <c r="M33" s="21" t="str">
        <f t="shared" si="5"/>
        <v/>
      </c>
      <c r="N33" s="22" t="str">
        <f t="shared" si="5"/>
        <v/>
      </c>
      <c r="O33" s="21" t="str">
        <f t="shared" si="5"/>
        <v/>
      </c>
      <c r="P33" s="21" t="str">
        <f t="shared" si="5"/>
        <v/>
      </c>
      <c r="Q33" s="22" t="str">
        <f t="shared" si="5"/>
        <v/>
      </c>
      <c r="R33" s="21" t="str">
        <f t="shared" si="5"/>
        <v/>
      </c>
      <c r="S33" s="21" t="str">
        <f t="shared" si="5"/>
        <v/>
      </c>
      <c r="T33" s="20" t="str">
        <f t="shared" si="5"/>
        <v/>
      </c>
      <c r="U33" s="21" t="str">
        <f t="shared" si="6"/>
        <v/>
      </c>
      <c r="V33" s="21" t="str">
        <f t="shared" si="6"/>
        <v/>
      </c>
      <c r="W33" s="22" t="str">
        <f t="shared" si="6"/>
        <v/>
      </c>
      <c r="X33" s="21" t="str">
        <f t="shared" si="6"/>
        <v/>
      </c>
      <c r="Y33" s="21" t="str">
        <f t="shared" si="6"/>
        <v/>
      </c>
      <c r="Z33" s="22" t="str">
        <f t="shared" si="6"/>
        <v/>
      </c>
      <c r="AA33" s="21" t="str">
        <f t="shared" si="6"/>
        <v/>
      </c>
      <c r="AB33" s="21" t="str">
        <f t="shared" si="6"/>
        <v/>
      </c>
      <c r="AC33" s="20" t="str">
        <f t="shared" si="6"/>
        <v/>
      </c>
      <c r="AD33" s="21" t="str">
        <f t="shared" si="6"/>
        <v/>
      </c>
      <c r="AE33" s="21" t="str">
        <f t="shared" si="7"/>
        <v/>
      </c>
      <c r="AF33" s="22" t="str">
        <f t="shared" si="7"/>
        <v/>
      </c>
      <c r="AG33" s="21" t="str">
        <f t="shared" si="7"/>
        <v/>
      </c>
      <c r="AH33" s="21" t="str">
        <f t="shared" si="7"/>
        <v/>
      </c>
      <c r="AI33" s="22" t="str">
        <f t="shared" si="7"/>
        <v/>
      </c>
      <c r="AJ33" s="21" t="str">
        <f t="shared" si="7"/>
        <v/>
      </c>
      <c r="AK33" s="21" t="str">
        <f t="shared" si="7"/>
        <v/>
      </c>
      <c r="AL33" s="20" t="str">
        <f t="shared" si="7"/>
        <v/>
      </c>
      <c r="AM33" s="21" t="str">
        <f t="shared" si="7"/>
        <v/>
      </c>
      <c r="AN33" s="21" t="str">
        <f t="shared" si="7"/>
        <v/>
      </c>
      <c r="AO33" s="22" t="str">
        <f t="shared" si="8"/>
        <v/>
      </c>
      <c r="AP33" s="21" t="str">
        <f t="shared" si="8"/>
        <v/>
      </c>
      <c r="AQ33" s="21" t="str">
        <f t="shared" si="8"/>
        <v/>
      </c>
      <c r="AR33" s="22" t="str">
        <f t="shared" si="8"/>
        <v/>
      </c>
      <c r="AS33" s="21" t="str">
        <f t="shared" si="8"/>
        <v/>
      </c>
      <c r="AT33" s="21" t="str">
        <f t="shared" si="8"/>
        <v/>
      </c>
    </row>
    <row r="34" spans="2:46" ht="27" customHeight="1">
      <c r="B34" s="13" t="str">
        <f>IF(D34="","",COUNTA($D$14:D34))</f>
        <v/>
      </c>
      <c r="C34" s="14"/>
      <c r="D34" s="15"/>
      <c r="E34" s="14"/>
      <c r="F34" s="16"/>
      <c r="G34" s="16"/>
      <c r="H34" s="17"/>
      <c r="I34" s="18" t="str">
        <f t="shared" ca="1" si="0"/>
        <v/>
      </c>
      <c r="J34" s="19"/>
      <c r="K34" s="20" t="str">
        <f t="shared" ref="K34:T45" si="9">IF(AND($F34&lt;&gt;"",$F34=$G34,$F34&gt;=K$12,$F34&lt;=K$13),"◆","")</f>
        <v/>
      </c>
      <c r="L34" s="21" t="str">
        <f t="shared" si="9"/>
        <v/>
      </c>
      <c r="M34" s="21" t="str">
        <f t="shared" si="9"/>
        <v/>
      </c>
      <c r="N34" s="22" t="str">
        <f t="shared" si="9"/>
        <v/>
      </c>
      <c r="O34" s="21" t="str">
        <f t="shared" si="9"/>
        <v/>
      </c>
      <c r="P34" s="21" t="str">
        <f t="shared" si="9"/>
        <v/>
      </c>
      <c r="Q34" s="22" t="str">
        <f t="shared" si="9"/>
        <v/>
      </c>
      <c r="R34" s="21" t="str">
        <f t="shared" si="9"/>
        <v/>
      </c>
      <c r="S34" s="21" t="str">
        <f t="shared" si="9"/>
        <v/>
      </c>
      <c r="T34" s="20" t="str">
        <f t="shared" si="9"/>
        <v/>
      </c>
      <c r="U34" s="21" t="str">
        <f t="shared" ref="U34:AD45" si="10">IF(AND($F34&lt;&gt;"",$F34=$G34,$F34&gt;=U$12,$F34&lt;=U$13),"◆","")</f>
        <v/>
      </c>
      <c r="V34" s="21" t="str">
        <f t="shared" si="10"/>
        <v/>
      </c>
      <c r="W34" s="22" t="str">
        <f t="shared" si="10"/>
        <v/>
      </c>
      <c r="X34" s="21" t="str">
        <f t="shared" si="10"/>
        <v/>
      </c>
      <c r="Y34" s="21" t="str">
        <f t="shared" si="10"/>
        <v/>
      </c>
      <c r="Z34" s="22" t="str">
        <f t="shared" si="10"/>
        <v/>
      </c>
      <c r="AA34" s="21" t="str">
        <f t="shared" si="10"/>
        <v/>
      </c>
      <c r="AB34" s="21" t="str">
        <f t="shared" si="10"/>
        <v/>
      </c>
      <c r="AC34" s="20" t="str">
        <f t="shared" si="10"/>
        <v/>
      </c>
      <c r="AD34" s="21" t="str">
        <f t="shared" si="10"/>
        <v/>
      </c>
      <c r="AE34" s="21" t="str">
        <f t="shared" ref="AE34:AN45" si="11">IF(AND($F34&lt;&gt;"",$F34=$G34,$F34&gt;=AE$12,$F34&lt;=AE$13),"◆","")</f>
        <v/>
      </c>
      <c r="AF34" s="22" t="str">
        <f t="shared" si="11"/>
        <v/>
      </c>
      <c r="AG34" s="21" t="str">
        <f t="shared" si="11"/>
        <v/>
      </c>
      <c r="AH34" s="21" t="str">
        <f t="shared" si="11"/>
        <v/>
      </c>
      <c r="AI34" s="22" t="str">
        <f t="shared" si="11"/>
        <v/>
      </c>
      <c r="AJ34" s="21" t="str">
        <f t="shared" si="11"/>
        <v/>
      </c>
      <c r="AK34" s="21" t="str">
        <f t="shared" si="11"/>
        <v/>
      </c>
      <c r="AL34" s="20" t="str">
        <f t="shared" si="11"/>
        <v/>
      </c>
      <c r="AM34" s="21" t="str">
        <f t="shared" si="11"/>
        <v/>
      </c>
      <c r="AN34" s="21" t="str">
        <f t="shared" si="11"/>
        <v/>
      </c>
      <c r="AO34" s="22" t="str">
        <f t="shared" ref="AO34:AT45" si="12">IF(AND($F34&lt;&gt;"",$F34=$G34,$F34&gt;=AO$12,$F34&lt;=AO$13),"◆","")</f>
        <v/>
      </c>
      <c r="AP34" s="21" t="str">
        <f t="shared" si="12"/>
        <v/>
      </c>
      <c r="AQ34" s="21" t="str">
        <f t="shared" si="12"/>
        <v/>
      </c>
      <c r="AR34" s="22" t="str">
        <f t="shared" si="12"/>
        <v/>
      </c>
      <c r="AS34" s="21" t="str">
        <f t="shared" si="12"/>
        <v/>
      </c>
      <c r="AT34" s="21" t="str">
        <f t="shared" si="12"/>
        <v/>
      </c>
    </row>
    <row r="35" spans="2:46" ht="27" customHeight="1">
      <c r="B35" s="13" t="str">
        <f>IF(D35="","",COUNTA($D$14:D35))</f>
        <v/>
      </c>
      <c r="C35" s="14"/>
      <c r="D35" s="15"/>
      <c r="E35" s="14"/>
      <c r="F35" s="16"/>
      <c r="G35" s="16"/>
      <c r="H35" s="17"/>
      <c r="I35" s="18" t="str">
        <f t="shared" ca="1" si="0"/>
        <v/>
      </c>
      <c r="J35" s="19"/>
      <c r="K35" s="20" t="str">
        <f t="shared" si="9"/>
        <v/>
      </c>
      <c r="L35" s="21" t="str">
        <f t="shared" si="9"/>
        <v/>
      </c>
      <c r="M35" s="21" t="str">
        <f t="shared" si="9"/>
        <v/>
      </c>
      <c r="N35" s="22" t="str">
        <f t="shared" si="9"/>
        <v/>
      </c>
      <c r="O35" s="21" t="str">
        <f t="shared" si="9"/>
        <v/>
      </c>
      <c r="P35" s="21" t="str">
        <f t="shared" si="9"/>
        <v/>
      </c>
      <c r="Q35" s="22" t="str">
        <f t="shared" si="9"/>
        <v/>
      </c>
      <c r="R35" s="21" t="str">
        <f t="shared" si="9"/>
        <v/>
      </c>
      <c r="S35" s="21" t="str">
        <f t="shared" si="9"/>
        <v/>
      </c>
      <c r="T35" s="20" t="str">
        <f t="shared" si="9"/>
        <v/>
      </c>
      <c r="U35" s="21" t="str">
        <f t="shared" si="10"/>
        <v/>
      </c>
      <c r="V35" s="21" t="str">
        <f t="shared" si="10"/>
        <v/>
      </c>
      <c r="W35" s="22" t="str">
        <f t="shared" si="10"/>
        <v/>
      </c>
      <c r="X35" s="21" t="str">
        <f t="shared" si="10"/>
        <v/>
      </c>
      <c r="Y35" s="21" t="str">
        <f t="shared" si="10"/>
        <v/>
      </c>
      <c r="Z35" s="22" t="str">
        <f t="shared" si="10"/>
        <v/>
      </c>
      <c r="AA35" s="21" t="str">
        <f t="shared" si="10"/>
        <v/>
      </c>
      <c r="AB35" s="21" t="str">
        <f t="shared" si="10"/>
        <v/>
      </c>
      <c r="AC35" s="20" t="str">
        <f t="shared" si="10"/>
        <v/>
      </c>
      <c r="AD35" s="21" t="str">
        <f t="shared" si="10"/>
        <v/>
      </c>
      <c r="AE35" s="21" t="str">
        <f t="shared" si="11"/>
        <v/>
      </c>
      <c r="AF35" s="22" t="str">
        <f t="shared" si="11"/>
        <v/>
      </c>
      <c r="AG35" s="21" t="str">
        <f t="shared" si="11"/>
        <v/>
      </c>
      <c r="AH35" s="21" t="str">
        <f t="shared" si="11"/>
        <v/>
      </c>
      <c r="AI35" s="22" t="str">
        <f t="shared" si="11"/>
        <v/>
      </c>
      <c r="AJ35" s="21" t="str">
        <f t="shared" si="11"/>
        <v/>
      </c>
      <c r="AK35" s="21" t="str">
        <f t="shared" si="11"/>
        <v/>
      </c>
      <c r="AL35" s="20" t="str">
        <f t="shared" si="11"/>
        <v/>
      </c>
      <c r="AM35" s="21" t="str">
        <f t="shared" si="11"/>
        <v/>
      </c>
      <c r="AN35" s="21" t="str">
        <f t="shared" si="11"/>
        <v/>
      </c>
      <c r="AO35" s="22" t="str">
        <f t="shared" si="12"/>
        <v/>
      </c>
      <c r="AP35" s="21" t="str">
        <f t="shared" si="12"/>
        <v/>
      </c>
      <c r="AQ35" s="21" t="str">
        <f t="shared" si="12"/>
        <v/>
      </c>
      <c r="AR35" s="22" t="str">
        <f t="shared" si="12"/>
        <v/>
      </c>
      <c r="AS35" s="21" t="str">
        <f t="shared" si="12"/>
        <v/>
      </c>
      <c r="AT35" s="21" t="str">
        <f t="shared" si="12"/>
        <v/>
      </c>
    </row>
    <row r="36" spans="2:46" ht="27" customHeight="1">
      <c r="B36" s="13" t="str">
        <f>IF(D36="","",COUNTA($D$14:D36))</f>
        <v/>
      </c>
      <c r="C36" s="14"/>
      <c r="D36" s="15"/>
      <c r="E36" s="14"/>
      <c r="F36" s="16"/>
      <c r="G36" s="16"/>
      <c r="H36" s="17"/>
      <c r="I36" s="18" t="str">
        <f t="shared" ca="1" si="0"/>
        <v/>
      </c>
      <c r="J36" s="19"/>
      <c r="K36" s="20" t="str">
        <f t="shared" si="9"/>
        <v/>
      </c>
      <c r="L36" s="21" t="str">
        <f t="shared" si="9"/>
        <v/>
      </c>
      <c r="M36" s="21" t="str">
        <f t="shared" si="9"/>
        <v/>
      </c>
      <c r="N36" s="22" t="str">
        <f t="shared" si="9"/>
        <v/>
      </c>
      <c r="O36" s="21" t="str">
        <f t="shared" si="9"/>
        <v/>
      </c>
      <c r="P36" s="21" t="str">
        <f t="shared" si="9"/>
        <v/>
      </c>
      <c r="Q36" s="22" t="str">
        <f t="shared" si="9"/>
        <v/>
      </c>
      <c r="R36" s="21" t="str">
        <f t="shared" si="9"/>
        <v/>
      </c>
      <c r="S36" s="21" t="str">
        <f t="shared" si="9"/>
        <v/>
      </c>
      <c r="T36" s="20" t="str">
        <f t="shared" si="9"/>
        <v/>
      </c>
      <c r="U36" s="21" t="str">
        <f t="shared" si="10"/>
        <v/>
      </c>
      <c r="V36" s="21" t="str">
        <f t="shared" si="10"/>
        <v/>
      </c>
      <c r="W36" s="22" t="str">
        <f t="shared" si="10"/>
        <v/>
      </c>
      <c r="X36" s="21" t="str">
        <f t="shared" si="10"/>
        <v/>
      </c>
      <c r="Y36" s="21" t="str">
        <f t="shared" si="10"/>
        <v/>
      </c>
      <c r="Z36" s="22" t="str">
        <f t="shared" si="10"/>
        <v/>
      </c>
      <c r="AA36" s="21" t="str">
        <f t="shared" si="10"/>
        <v/>
      </c>
      <c r="AB36" s="21" t="str">
        <f t="shared" si="10"/>
        <v/>
      </c>
      <c r="AC36" s="20" t="str">
        <f t="shared" si="10"/>
        <v/>
      </c>
      <c r="AD36" s="21" t="str">
        <f t="shared" si="10"/>
        <v/>
      </c>
      <c r="AE36" s="21" t="str">
        <f t="shared" si="11"/>
        <v/>
      </c>
      <c r="AF36" s="22" t="str">
        <f t="shared" si="11"/>
        <v/>
      </c>
      <c r="AG36" s="21" t="str">
        <f t="shared" si="11"/>
        <v/>
      </c>
      <c r="AH36" s="21" t="str">
        <f t="shared" si="11"/>
        <v/>
      </c>
      <c r="AI36" s="22" t="str">
        <f t="shared" si="11"/>
        <v/>
      </c>
      <c r="AJ36" s="21" t="str">
        <f t="shared" si="11"/>
        <v/>
      </c>
      <c r="AK36" s="21" t="str">
        <f t="shared" si="11"/>
        <v/>
      </c>
      <c r="AL36" s="20" t="str">
        <f t="shared" si="11"/>
        <v/>
      </c>
      <c r="AM36" s="21" t="str">
        <f t="shared" si="11"/>
        <v/>
      </c>
      <c r="AN36" s="21" t="str">
        <f t="shared" si="11"/>
        <v/>
      </c>
      <c r="AO36" s="22" t="str">
        <f t="shared" si="12"/>
        <v/>
      </c>
      <c r="AP36" s="21" t="str">
        <f t="shared" si="12"/>
        <v/>
      </c>
      <c r="AQ36" s="21" t="str">
        <f t="shared" si="12"/>
        <v/>
      </c>
      <c r="AR36" s="22" t="str">
        <f t="shared" si="12"/>
        <v/>
      </c>
      <c r="AS36" s="21" t="str">
        <f t="shared" si="12"/>
        <v/>
      </c>
      <c r="AT36" s="21" t="str">
        <f t="shared" si="12"/>
        <v/>
      </c>
    </row>
    <row r="37" spans="2:46" ht="27" customHeight="1">
      <c r="B37" s="13" t="str">
        <f>IF(D37="","",COUNTA($D$14:D37))</f>
        <v/>
      </c>
      <c r="C37" s="14"/>
      <c r="D37" s="15"/>
      <c r="E37" s="14"/>
      <c r="F37" s="16"/>
      <c r="G37" s="16"/>
      <c r="H37" s="17"/>
      <c r="I37" s="18" t="str">
        <f t="shared" ca="1" si="0"/>
        <v/>
      </c>
      <c r="J37" s="19"/>
      <c r="K37" s="20" t="str">
        <f t="shared" si="9"/>
        <v/>
      </c>
      <c r="L37" s="21" t="str">
        <f t="shared" si="9"/>
        <v/>
      </c>
      <c r="M37" s="21" t="str">
        <f t="shared" si="9"/>
        <v/>
      </c>
      <c r="N37" s="22" t="str">
        <f t="shared" si="9"/>
        <v/>
      </c>
      <c r="O37" s="21" t="str">
        <f t="shared" si="9"/>
        <v/>
      </c>
      <c r="P37" s="21" t="str">
        <f t="shared" si="9"/>
        <v/>
      </c>
      <c r="Q37" s="22" t="str">
        <f t="shared" si="9"/>
        <v/>
      </c>
      <c r="R37" s="21" t="str">
        <f t="shared" si="9"/>
        <v/>
      </c>
      <c r="S37" s="21" t="str">
        <f t="shared" si="9"/>
        <v/>
      </c>
      <c r="T37" s="20" t="str">
        <f t="shared" si="9"/>
        <v/>
      </c>
      <c r="U37" s="21" t="str">
        <f t="shared" si="10"/>
        <v/>
      </c>
      <c r="V37" s="21" t="str">
        <f t="shared" si="10"/>
        <v/>
      </c>
      <c r="W37" s="22" t="str">
        <f t="shared" si="10"/>
        <v/>
      </c>
      <c r="X37" s="21" t="str">
        <f t="shared" si="10"/>
        <v/>
      </c>
      <c r="Y37" s="21" t="str">
        <f t="shared" si="10"/>
        <v/>
      </c>
      <c r="Z37" s="22" t="str">
        <f t="shared" si="10"/>
        <v/>
      </c>
      <c r="AA37" s="21" t="str">
        <f t="shared" si="10"/>
        <v/>
      </c>
      <c r="AB37" s="21" t="str">
        <f t="shared" si="10"/>
        <v/>
      </c>
      <c r="AC37" s="20" t="str">
        <f t="shared" si="10"/>
        <v/>
      </c>
      <c r="AD37" s="21" t="str">
        <f t="shared" si="10"/>
        <v/>
      </c>
      <c r="AE37" s="21" t="str">
        <f t="shared" si="11"/>
        <v/>
      </c>
      <c r="AF37" s="22" t="str">
        <f t="shared" si="11"/>
        <v/>
      </c>
      <c r="AG37" s="21" t="str">
        <f t="shared" si="11"/>
        <v/>
      </c>
      <c r="AH37" s="21" t="str">
        <f t="shared" si="11"/>
        <v/>
      </c>
      <c r="AI37" s="22" t="str">
        <f t="shared" si="11"/>
        <v/>
      </c>
      <c r="AJ37" s="21" t="str">
        <f t="shared" si="11"/>
        <v/>
      </c>
      <c r="AK37" s="21" t="str">
        <f t="shared" si="11"/>
        <v/>
      </c>
      <c r="AL37" s="20" t="str">
        <f t="shared" si="11"/>
        <v/>
      </c>
      <c r="AM37" s="21" t="str">
        <f t="shared" si="11"/>
        <v/>
      </c>
      <c r="AN37" s="21" t="str">
        <f t="shared" si="11"/>
        <v/>
      </c>
      <c r="AO37" s="22" t="str">
        <f t="shared" si="12"/>
        <v/>
      </c>
      <c r="AP37" s="21" t="str">
        <f t="shared" si="12"/>
        <v/>
      </c>
      <c r="AQ37" s="21" t="str">
        <f t="shared" si="12"/>
        <v/>
      </c>
      <c r="AR37" s="22" t="str">
        <f t="shared" si="12"/>
        <v/>
      </c>
      <c r="AS37" s="21" t="str">
        <f t="shared" si="12"/>
        <v/>
      </c>
      <c r="AT37" s="21" t="str">
        <f t="shared" si="12"/>
        <v/>
      </c>
    </row>
    <row r="38" spans="2:46" ht="27" customHeight="1">
      <c r="B38" s="13" t="str">
        <f>IF(D38="","",COUNTA($D$14:D38))</f>
        <v/>
      </c>
      <c r="C38" s="14"/>
      <c r="D38" s="15"/>
      <c r="E38" s="14"/>
      <c r="F38" s="16"/>
      <c r="G38" s="16"/>
      <c r="H38" s="17"/>
      <c r="I38" s="18" t="str">
        <f t="shared" ca="1" si="0"/>
        <v/>
      </c>
      <c r="J38" s="19"/>
      <c r="K38" s="20" t="str">
        <f t="shared" si="9"/>
        <v/>
      </c>
      <c r="L38" s="21" t="str">
        <f t="shared" si="9"/>
        <v/>
      </c>
      <c r="M38" s="21" t="str">
        <f t="shared" si="9"/>
        <v/>
      </c>
      <c r="N38" s="22" t="str">
        <f t="shared" si="9"/>
        <v/>
      </c>
      <c r="O38" s="21" t="str">
        <f t="shared" si="9"/>
        <v/>
      </c>
      <c r="P38" s="21" t="str">
        <f t="shared" si="9"/>
        <v/>
      </c>
      <c r="Q38" s="22" t="str">
        <f t="shared" si="9"/>
        <v/>
      </c>
      <c r="R38" s="21" t="str">
        <f t="shared" si="9"/>
        <v/>
      </c>
      <c r="S38" s="21" t="str">
        <f t="shared" si="9"/>
        <v/>
      </c>
      <c r="T38" s="20" t="str">
        <f t="shared" si="9"/>
        <v/>
      </c>
      <c r="U38" s="21" t="str">
        <f t="shared" si="10"/>
        <v/>
      </c>
      <c r="V38" s="21" t="str">
        <f t="shared" si="10"/>
        <v/>
      </c>
      <c r="W38" s="22" t="str">
        <f t="shared" si="10"/>
        <v/>
      </c>
      <c r="X38" s="21" t="str">
        <f t="shared" si="10"/>
        <v/>
      </c>
      <c r="Y38" s="21" t="str">
        <f t="shared" si="10"/>
        <v/>
      </c>
      <c r="Z38" s="22" t="str">
        <f t="shared" si="10"/>
        <v/>
      </c>
      <c r="AA38" s="21" t="str">
        <f t="shared" si="10"/>
        <v/>
      </c>
      <c r="AB38" s="21" t="str">
        <f t="shared" si="10"/>
        <v/>
      </c>
      <c r="AC38" s="20" t="str">
        <f t="shared" si="10"/>
        <v/>
      </c>
      <c r="AD38" s="21" t="str">
        <f t="shared" si="10"/>
        <v/>
      </c>
      <c r="AE38" s="21" t="str">
        <f t="shared" si="11"/>
        <v/>
      </c>
      <c r="AF38" s="22" t="str">
        <f t="shared" si="11"/>
        <v/>
      </c>
      <c r="AG38" s="21" t="str">
        <f t="shared" si="11"/>
        <v/>
      </c>
      <c r="AH38" s="21" t="str">
        <f t="shared" si="11"/>
        <v/>
      </c>
      <c r="AI38" s="22" t="str">
        <f t="shared" si="11"/>
        <v/>
      </c>
      <c r="AJ38" s="21" t="str">
        <f t="shared" si="11"/>
        <v/>
      </c>
      <c r="AK38" s="21" t="str">
        <f t="shared" si="11"/>
        <v/>
      </c>
      <c r="AL38" s="20" t="str">
        <f t="shared" si="11"/>
        <v/>
      </c>
      <c r="AM38" s="21" t="str">
        <f t="shared" si="11"/>
        <v/>
      </c>
      <c r="AN38" s="21" t="str">
        <f t="shared" si="11"/>
        <v/>
      </c>
      <c r="AO38" s="22" t="str">
        <f t="shared" si="12"/>
        <v/>
      </c>
      <c r="AP38" s="21" t="str">
        <f t="shared" si="12"/>
        <v/>
      </c>
      <c r="AQ38" s="21" t="str">
        <f t="shared" si="12"/>
        <v/>
      </c>
      <c r="AR38" s="22" t="str">
        <f t="shared" si="12"/>
        <v/>
      </c>
      <c r="AS38" s="21" t="str">
        <f t="shared" si="12"/>
        <v/>
      </c>
      <c r="AT38" s="21" t="str">
        <f t="shared" si="12"/>
        <v/>
      </c>
    </row>
    <row r="39" spans="2:46" ht="27" customHeight="1">
      <c r="B39" s="13" t="str">
        <f>IF(D39="","",COUNTA($D$14:D39))</f>
        <v/>
      </c>
      <c r="C39" s="14"/>
      <c r="D39" s="15"/>
      <c r="E39" s="14"/>
      <c r="F39" s="16"/>
      <c r="G39" s="16"/>
      <c r="H39" s="17"/>
      <c r="I39" s="18" t="str">
        <f t="shared" ca="1" si="0"/>
        <v/>
      </c>
      <c r="J39" s="19"/>
      <c r="K39" s="20" t="str">
        <f t="shared" si="9"/>
        <v/>
      </c>
      <c r="L39" s="21" t="str">
        <f t="shared" si="9"/>
        <v/>
      </c>
      <c r="M39" s="21" t="str">
        <f t="shared" si="9"/>
        <v/>
      </c>
      <c r="N39" s="22" t="str">
        <f t="shared" si="9"/>
        <v/>
      </c>
      <c r="O39" s="21" t="str">
        <f t="shared" si="9"/>
        <v/>
      </c>
      <c r="P39" s="21" t="str">
        <f t="shared" si="9"/>
        <v/>
      </c>
      <c r="Q39" s="22" t="str">
        <f t="shared" si="9"/>
        <v/>
      </c>
      <c r="R39" s="21" t="str">
        <f t="shared" si="9"/>
        <v/>
      </c>
      <c r="S39" s="21" t="str">
        <f t="shared" si="9"/>
        <v/>
      </c>
      <c r="T39" s="20" t="str">
        <f t="shared" si="9"/>
        <v/>
      </c>
      <c r="U39" s="21" t="str">
        <f t="shared" si="10"/>
        <v/>
      </c>
      <c r="V39" s="21" t="str">
        <f t="shared" si="10"/>
        <v/>
      </c>
      <c r="W39" s="22" t="str">
        <f t="shared" si="10"/>
        <v/>
      </c>
      <c r="X39" s="21" t="str">
        <f t="shared" si="10"/>
        <v/>
      </c>
      <c r="Y39" s="21" t="str">
        <f t="shared" si="10"/>
        <v/>
      </c>
      <c r="Z39" s="22" t="str">
        <f t="shared" si="10"/>
        <v/>
      </c>
      <c r="AA39" s="21" t="str">
        <f t="shared" si="10"/>
        <v/>
      </c>
      <c r="AB39" s="21" t="str">
        <f t="shared" si="10"/>
        <v/>
      </c>
      <c r="AC39" s="20" t="str">
        <f t="shared" si="10"/>
        <v/>
      </c>
      <c r="AD39" s="21" t="str">
        <f t="shared" si="10"/>
        <v/>
      </c>
      <c r="AE39" s="21" t="str">
        <f t="shared" si="11"/>
        <v/>
      </c>
      <c r="AF39" s="22" t="str">
        <f t="shared" si="11"/>
        <v/>
      </c>
      <c r="AG39" s="21" t="str">
        <f t="shared" si="11"/>
        <v/>
      </c>
      <c r="AH39" s="21" t="str">
        <f t="shared" si="11"/>
        <v/>
      </c>
      <c r="AI39" s="22" t="str">
        <f t="shared" si="11"/>
        <v/>
      </c>
      <c r="AJ39" s="21" t="str">
        <f t="shared" si="11"/>
        <v/>
      </c>
      <c r="AK39" s="21" t="str">
        <f t="shared" si="11"/>
        <v/>
      </c>
      <c r="AL39" s="20" t="str">
        <f t="shared" si="11"/>
        <v/>
      </c>
      <c r="AM39" s="21" t="str">
        <f t="shared" si="11"/>
        <v/>
      </c>
      <c r="AN39" s="21" t="str">
        <f t="shared" si="11"/>
        <v/>
      </c>
      <c r="AO39" s="22" t="str">
        <f t="shared" si="12"/>
        <v/>
      </c>
      <c r="AP39" s="21" t="str">
        <f t="shared" si="12"/>
        <v/>
      </c>
      <c r="AQ39" s="21" t="str">
        <f t="shared" si="12"/>
        <v/>
      </c>
      <c r="AR39" s="22" t="str">
        <f t="shared" si="12"/>
        <v/>
      </c>
      <c r="AS39" s="21" t="str">
        <f t="shared" si="12"/>
        <v/>
      </c>
      <c r="AT39" s="21" t="str">
        <f t="shared" si="12"/>
        <v/>
      </c>
    </row>
    <row r="40" spans="2:46" ht="27" customHeight="1">
      <c r="B40" s="13" t="str">
        <f>IF(D40="","",COUNTA($D$14:D40))</f>
        <v/>
      </c>
      <c r="C40" s="14"/>
      <c r="D40" s="15"/>
      <c r="E40" s="14"/>
      <c r="F40" s="16"/>
      <c r="G40" s="16"/>
      <c r="H40" s="17"/>
      <c r="I40" s="18" t="str">
        <f t="shared" ca="1" si="0"/>
        <v/>
      </c>
      <c r="J40" s="19"/>
      <c r="K40" s="20" t="str">
        <f t="shared" si="9"/>
        <v/>
      </c>
      <c r="L40" s="21" t="str">
        <f t="shared" si="9"/>
        <v/>
      </c>
      <c r="M40" s="21" t="str">
        <f t="shared" si="9"/>
        <v/>
      </c>
      <c r="N40" s="22" t="str">
        <f t="shared" si="9"/>
        <v/>
      </c>
      <c r="O40" s="21" t="str">
        <f t="shared" si="9"/>
        <v/>
      </c>
      <c r="P40" s="21" t="str">
        <f t="shared" si="9"/>
        <v/>
      </c>
      <c r="Q40" s="22" t="str">
        <f t="shared" si="9"/>
        <v/>
      </c>
      <c r="R40" s="21" t="str">
        <f t="shared" si="9"/>
        <v/>
      </c>
      <c r="S40" s="21" t="str">
        <f t="shared" si="9"/>
        <v/>
      </c>
      <c r="T40" s="20" t="str">
        <f t="shared" si="9"/>
        <v/>
      </c>
      <c r="U40" s="21" t="str">
        <f t="shared" si="10"/>
        <v/>
      </c>
      <c r="V40" s="21" t="str">
        <f t="shared" si="10"/>
        <v/>
      </c>
      <c r="W40" s="22" t="str">
        <f t="shared" si="10"/>
        <v/>
      </c>
      <c r="X40" s="21" t="str">
        <f t="shared" si="10"/>
        <v/>
      </c>
      <c r="Y40" s="21" t="str">
        <f t="shared" si="10"/>
        <v/>
      </c>
      <c r="Z40" s="22" t="str">
        <f t="shared" si="10"/>
        <v/>
      </c>
      <c r="AA40" s="21" t="str">
        <f t="shared" si="10"/>
        <v/>
      </c>
      <c r="AB40" s="21" t="str">
        <f t="shared" si="10"/>
        <v/>
      </c>
      <c r="AC40" s="20" t="str">
        <f t="shared" si="10"/>
        <v/>
      </c>
      <c r="AD40" s="21" t="str">
        <f t="shared" si="10"/>
        <v/>
      </c>
      <c r="AE40" s="21" t="str">
        <f t="shared" si="11"/>
        <v/>
      </c>
      <c r="AF40" s="22" t="str">
        <f t="shared" si="11"/>
        <v/>
      </c>
      <c r="AG40" s="21" t="str">
        <f t="shared" si="11"/>
        <v/>
      </c>
      <c r="AH40" s="21" t="str">
        <f t="shared" si="11"/>
        <v/>
      </c>
      <c r="AI40" s="22" t="str">
        <f t="shared" si="11"/>
        <v/>
      </c>
      <c r="AJ40" s="21" t="str">
        <f t="shared" si="11"/>
        <v/>
      </c>
      <c r="AK40" s="21" t="str">
        <f t="shared" si="11"/>
        <v/>
      </c>
      <c r="AL40" s="20" t="str">
        <f t="shared" si="11"/>
        <v/>
      </c>
      <c r="AM40" s="21" t="str">
        <f t="shared" si="11"/>
        <v/>
      </c>
      <c r="AN40" s="21" t="str">
        <f t="shared" si="11"/>
        <v/>
      </c>
      <c r="AO40" s="22" t="str">
        <f t="shared" si="12"/>
        <v/>
      </c>
      <c r="AP40" s="21" t="str">
        <f t="shared" si="12"/>
        <v/>
      </c>
      <c r="AQ40" s="21" t="str">
        <f t="shared" si="12"/>
        <v/>
      </c>
      <c r="AR40" s="22" t="str">
        <f t="shared" si="12"/>
        <v/>
      </c>
      <c r="AS40" s="21" t="str">
        <f t="shared" si="12"/>
        <v/>
      </c>
      <c r="AT40" s="21" t="str">
        <f t="shared" si="12"/>
        <v/>
      </c>
    </row>
    <row r="41" spans="2:46" ht="27" customHeight="1">
      <c r="B41" s="13" t="str">
        <f>IF(D41="","",COUNTA($D$14:D41))</f>
        <v/>
      </c>
      <c r="C41" s="14"/>
      <c r="D41" s="15"/>
      <c r="E41" s="14"/>
      <c r="F41" s="16"/>
      <c r="G41" s="16"/>
      <c r="H41" s="17"/>
      <c r="I41" s="18" t="str">
        <f t="shared" ca="1" si="0"/>
        <v/>
      </c>
      <c r="J41" s="19"/>
      <c r="K41" s="20" t="str">
        <f t="shared" si="9"/>
        <v/>
      </c>
      <c r="L41" s="21" t="str">
        <f t="shared" si="9"/>
        <v/>
      </c>
      <c r="M41" s="21" t="str">
        <f t="shared" si="9"/>
        <v/>
      </c>
      <c r="N41" s="22" t="str">
        <f t="shared" si="9"/>
        <v/>
      </c>
      <c r="O41" s="21" t="str">
        <f t="shared" si="9"/>
        <v/>
      </c>
      <c r="P41" s="21" t="str">
        <f t="shared" si="9"/>
        <v/>
      </c>
      <c r="Q41" s="22" t="str">
        <f t="shared" si="9"/>
        <v/>
      </c>
      <c r="R41" s="21" t="str">
        <f t="shared" si="9"/>
        <v/>
      </c>
      <c r="S41" s="21" t="str">
        <f t="shared" si="9"/>
        <v/>
      </c>
      <c r="T41" s="20" t="str">
        <f t="shared" si="9"/>
        <v/>
      </c>
      <c r="U41" s="21" t="str">
        <f t="shared" si="10"/>
        <v/>
      </c>
      <c r="V41" s="21" t="str">
        <f t="shared" si="10"/>
        <v/>
      </c>
      <c r="W41" s="22" t="str">
        <f t="shared" si="10"/>
        <v/>
      </c>
      <c r="X41" s="21" t="str">
        <f t="shared" si="10"/>
        <v/>
      </c>
      <c r="Y41" s="21" t="str">
        <f t="shared" si="10"/>
        <v/>
      </c>
      <c r="Z41" s="22" t="str">
        <f t="shared" si="10"/>
        <v/>
      </c>
      <c r="AA41" s="21" t="str">
        <f t="shared" si="10"/>
        <v/>
      </c>
      <c r="AB41" s="21" t="str">
        <f t="shared" si="10"/>
        <v/>
      </c>
      <c r="AC41" s="20" t="str">
        <f t="shared" si="10"/>
        <v/>
      </c>
      <c r="AD41" s="21" t="str">
        <f t="shared" si="10"/>
        <v/>
      </c>
      <c r="AE41" s="21" t="str">
        <f t="shared" si="11"/>
        <v/>
      </c>
      <c r="AF41" s="22" t="str">
        <f t="shared" si="11"/>
        <v/>
      </c>
      <c r="AG41" s="21" t="str">
        <f t="shared" si="11"/>
        <v/>
      </c>
      <c r="AH41" s="21" t="str">
        <f t="shared" si="11"/>
        <v/>
      </c>
      <c r="AI41" s="22" t="str">
        <f t="shared" si="11"/>
        <v/>
      </c>
      <c r="AJ41" s="21" t="str">
        <f t="shared" si="11"/>
        <v/>
      </c>
      <c r="AK41" s="21" t="str">
        <f t="shared" si="11"/>
        <v/>
      </c>
      <c r="AL41" s="20" t="str">
        <f t="shared" si="11"/>
        <v/>
      </c>
      <c r="AM41" s="21" t="str">
        <f t="shared" si="11"/>
        <v/>
      </c>
      <c r="AN41" s="21" t="str">
        <f t="shared" si="11"/>
        <v/>
      </c>
      <c r="AO41" s="22" t="str">
        <f t="shared" si="12"/>
        <v/>
      </c>
      <c r="AP41" s="21" t="str">
        <f t="shared" si="12"/>
        <v/>
      </c>
      <c r="AQ41" s="21" t="str">
        <f t="shared" si="12"/>
        <v/>
      </c>
      <c r="AR41" s="22" t="str">
        <f t="shared" si="12"/>
        <v/>
      </c>
      <c r="AS41" s="21" t="str">
        <f t="shared" si="12"/>
        <v/>
      </c>
      <c r="AT41" s="21" t="str">
        <f t="shared" si="12"/>
        <v/>
      </c>
    </row>
    <row r="42" spans="2:46" ht="27" customHeight="1">
      <c r="B42" s="13"/>
      <c r="C42" s="14"/>
      <c r="D42" s="15"/>
      <c r="E42" s="14"/>
      <c r="F42" s="16"/>
      <c r="G42" s="16"/>
      <c r="H42" s="17"/>
      <c r="I42" s="18"/>
      <c r="J42" s="19"/>
      <c r="K42" s="20"/>
      <c r="L42" s="21"/>
      <c r="M42" s="21"/>
      <c r="N42" s="22"/>
      <c r="O42" s="21"/>
      <c r="P42" s="21"/>
      <c r="Q42" s="22"/>
      <c r="R42" s="21"/>
      <c r="S42" s="21"/>
      <c r="T42" s="20"/>
      <c r="U42" s="21"/>
      <c r="V42" s="21"/>
      <c r="W42" s="22"/>
      <c r="X42" s="21"/>
      <c r="Y42" s="21"/>
      <c r="Z42" s="22"/>
      <c r="AA42" s="21"/>
      <c r="AB42" s="21"/>
      <c r="AC42" s="20"/>
      <c r="AD42" s="21"/>
      <c r="AE42" s="21"/>
      <c r="AF42" s="22"/>
      <c r="AG42" s="21"/>
      <c r="AH42" s="21"/>
      <c r="AI42" s="22"/>
      <c r="AJ42" s="21"/>
      <c r="AK42" s="21"/>
      <c r="AL42" s="20"/>
      <c r="AM42" s="21"/>
      <c r="AN42" s="21"/>
      <c r="AO42" s="22"/>
      <c r="AP42" s="21"/>
      <c r="AQ42" s="21"/>
      <c r="AR42" s="22"/>
      <c r="AS42" s="21"/>
      <c r="AT42" s="21"/>
    </row>
    <row r="43" spans="2:46" ht="27" customHeight="1">
      <c r="B43" s="13"/>
      <c r="C43" s="14"/>
      <c r="D43" s="15"/>
      <c r="E43" s="14"/>
      <c r="F43" s="16"/>
      <c r="G43" s="16"/>
      <c r="H43" s="17"/>
      <c r="I43" s="18"/>
      <c r="J43" s="19"/>
      <c r="K43" s="20"/>
      <c r="L43" s="21"/>
      <c r="M43" s="21"/>
      <c r="N43" s="22"/>
      <c r="O43" s="21"/>
      <c r="P43" s="21"/>
      <c r="Q43" s="22"/>
      <c r="R43" s="21"/>
      <c r="S43" s="21"/>
      <c r="T43" s="20"/>
      <c r="U43" s="21"/>
      <c r="V43" s="21"/>
      <c r="W43" s="22"/>
      <c r="X43" s="21"/>
      <c r="Y43" s="21"/>
      <c r="Z43" s="22"/>
      <c r="AA43" s="21"/>
      <c r="AB43" s="21"/>
      <c r="AC43" s="20"/>
      <c r="AD43" s="21"/>
      <c r="AE43" s="21"/>
      <c r="AF43" s="22"/>
      <c r="AG43" s="21"/>
      <c r="AH43" s="21"/>
      <c r="AI43" s="22"/>
      <c r="AJ43" s="21"/>
      <c r="AK43" s="21"/>
      <c r="AL43" s="20"/>
      <c r="AM43" s="21"/>
      <c r="AN43" s="21"/>
      <c r="AO43" s="22"/>
      <c r="AP43" s="21"/>
      <c r="AQ43" s="21"/>
      <c r="AR43" s="22"/>
      <c r="AS43" s="21"/>
      <c r="AT43" s="21"/>
    </row>
    <row r="44" spans="2:46" ht="27" customHeight="1">
      <c r="B44" s="13" t="str">
        <f>IF(D44="","",COUNTA($D$14:D44))</f>
        <v/>
      </c>
      <c r="C44" s="14"/>
      <c r="D44" s="15"/>
      <c r="E44" s="14"/>
      <c r="F44" s="16"/>
      <c r="G44" s="16"/>
      <c r="H44" s="17"/>
      <c r="I44" s="18" t="str">
        <f t="shared" ca="1" si="0"/>
        <v/>
      </c>
      <c r="J44" s="19"/>
      <c r="K44" s="20" t="str">
        <f t="shared" si="9"/>
        <v/>
      </c>
      <c r="L44" s="21" t="str">
        <f t="shared" si="9"/>
        <v/>
      </c>
      <c r="M44" s="21" t="str">
        <f t="shared" si="9"/>
        <v/>
      </c>
      <c r="N44" s="22" t="str">
        <f t="shared" si="9"/>
        <v/>
      </c>
      <c r="O44" s="21" t="str">
        <f t="shared" si="9"/>
        <v/>
      </c>
      <c r="P44" s="21" t="str">
        <f t="shared" si="9"/>
        <v/>
      </c>
      <c r="Q44" s="22" t="str">
        <f t="shared" si="9"/>
        <v/>
      </c>
      <c r="R44" s="21" t="str">
        <f t="shared" si="9"/>
        <v/>
      </c>
      <c r="S44" s="21" t="str">
        <f t="shared" si="9"/>
        <v/>
      </c>
      <c r="T44" s="20" t="str">
        <f t="shared" si="9"/>
        <v/>
      </c>
      <c r="U44" s="21" t="str">
        <f t="shared" si="10"/>
        <v/>
      </c>
      <c r="V44" s="21" t="str">
        <f t="shared" si="10"/>
        <v/>
      </c>
      <c r="W44" s="22" t="str">
        <f t="shared" si="10"/>
        <v/>
      </c>
      <c r="X44" s="21" t="str">
        <f t="shared" si="10"/>
        <v/>
      </c>
      <c r="Y44" s="21" t="str">
        <f t="shared" si="10"/>
        <v/>
      </c>
      <c r="Z44" s="22" t="str">
        <f t="shared" si="10"/>
        <v/>
      </c>
      <c r="AA44" s="21" t="str">
        <f t="shared" si="10"/>
        <v/>
      </c>
      <c r="AB44" s="21" t="str">
        <f t="shared" si="10"/>
        <v/>
      </c>
      <c r="AC44" s="20" t="str">
        <f t="shared" si="10"/>
        <v/>
      </c>
      <c r="AD44" s="21" t="str">
        <f t="shared" si="10"/>
        <v/>
      </c>
      <c r="AE44" s="21" t="str">
        <f t="shared" si="11"/>
        <v/>
      </c>
      <c r="AF44" s="22" t="str">
        <f t="shared" si="11"/>
        <v/>
      </c>
      <c r="AG44" s="21" t="str">
        <f t="shared" si="11"/>
        <v/>
      </c>
      <c r="AH44" s="21" t="str">
        <f t="shared" si="11"/>
        <v/>
      </c>
      <c r="AI44" s="22" t="str">
        <f t="shared" si="11"/>
        <v/>
      </c>
      <c r="AJ44" s="21" t="str">
        <f t="shared" si="11"/>
        <v/>
      </c>
      <c r="AK44" s="21" t="str">
        <f t="shared" si="11"/>
        <v/>
      </c>
      <c r="AL44" s="20" t="str">
        <f t="shared" si="11"/>
        <v/>
      </c>
      <c r="AM44" s="21" t="str">
        <f t="shared" si="11"/>
        <v/>
      </c>
      <c r="AN44" s="21" t="str">
        <f t="shared" si="11"/>
        <v/>
      </c>
      <c r="AO44" s="22" t="str">
        <f t="shared" si="12"/>
        <v/>
      </c>
      <c r="AP44" s="21" t="str">
        <f t="shared" si="12"/>
        <v/>
      </c>
      <c r="AQ44" s="21" t="str">
        <f t="shared" si="12"/>
        <v/>
      </c>
      <c r="AR44" s="22" t="str">
        <f t="shared" si="12"/>
        <v/>
      </c>
      <c r="AS44" s="21" t="str">
        <f t="shared" si="12"/>
        <v/>
      </c>
      <c r="AT44" s="21" t="str">
        <f t="shared" si="12"/>
        <v/>
      </c>
    </row>
    <row r="45" spans="2:46" ht="27" customHeight="1">
      <c r="B45" s="13" t="str">
        <f>IF(D45="","",COUNTA($D$14:D45))</f>
        <v/>
      </c>
      <c r="C45" s="14"/>
      <c r="D45" s="15"/>
      <c r="E45" s="14"/>
      <c r="F45" s="16"/>
      <c r="G45" s="16"/>
      <c r="H45" s="17"/>
      <c r="I45" s="18" t="str">
        <f t="shared" ca="1" si="0"/>
        <v/>
      </c>
      <c r="J45" s="19"/>
      <c r="K45" s="20" t="str">
        <f t="shared" si="9"/>
        <v/>
      </c>
      <c r="L45" s="21" t="str">
        <f t="shared" si="9"/>
        <v/>
      </c>
      <c r="M45" s="21" t="str">
        <f t="shared" si="9"/>
        <v/>
      </c>
      <c r="N45" s="22" t="str">
        <f t="shared" si="9"/>
        <v/>
      </c>
      <c r="O45" s="21" t="str">
        <f t="shared" si="9"/>
        <v/>
      </c>
      <c r="P45" s="21" t="str">
        <f t="shared" si="9"/>
        <v/>
      </c>
      <c r="Q45" s="22" t="str">
        <f t="shared" si="9"/>
        <v/>
      </c>
      <c r="R45" s="21" t="str">
        <f t="shared" si="9"/>
        <v/>
      </c>
      <c r="S45" s="21" t="str">
        <f t="shared" si="9"/>
        <v/>
      </c>
      <c r="T45" s="20" t="str">
        <f t="shared" si="9"/>
        <v/>
      </c>
      <c r="U45" s="21" t="str">
        <f t="shared" si="10"/>
        <v/>
      </c>
      <c r="V45" s="21" t="str">
        <f t="shared" si="10"/>
        <v/>
      </c>
      <c r="W45" s="22" t="str">
        <f t="shared" si="10"/>
        <v/>
      </c>
      <c r="X45" s="21" t="str">
        <f t="shared" si="10"/>
        <v/>
      </c>
      <c r="Y45" s="21" t="str">
        <f t="shared" si="10"/>
        <v/>
      </c>
      <c r="Z45" s="22" t="str">
        <f t="shared" si="10"/>
        <v/>
      </c>
      <c r="AA45" s="21" t="str">
        <f t="shared" si="10"/>
        <v/>
      </c>
      <c r="AB45" s="21" t="str">
        <f t="shared" si="10"/>
        <v/>
      </c>
      <c r="AC45" s="20" t="str">
        <f t="shared" si="10"/>
        <v/>
      </c>
      <c r="AD45" s="21" t="str">
        <f t="shared" si="10"/>
        <v/>
      </c>
      <c r="AE45" s="21" t="str">
        <f t="shared" si="11"/>
        <v/>
      </c>
      <c r="AF45" s="22" t="str">
        <f t="shared" si="11"/>
        <v/>
      </c>
      <c r="AG45" s="21" t="str">
        <f t="shared" si="11"/>
        <v/>
      </c>
      <c r="AH45" s="21" t="str">
        <f t="shared" si="11"/>
        <v/>
      </c>
      <c r="AI45" s="22" t="str">
        <f t="shared" si="11"/>
        <v/>
      </c>
      <c r="AJ45" s="21" t="str">
        <f t="shared" si="11"/>
        <v/>
      </c>
      <c r="AK45" s="21" t="str">
        <f t="shared" si="11"/>
        <v/>
      </c>
      <c r="AL45" s="20" t="str">
        <f t="shared" si="11"/>
        <v/>
      </c>
      <c r="AM45" s="21" t="str">
        <f t="shared" si="11"/>
        <v/>
      </c>
      <c r="AN45" s="21" t="str">
        <f t="shared" si="11"/>
        <v/>
      </c>
      <c r="AO45" s="22" t="str">
        <f t="shared" si="12"/>
        <v/>
      </c>
      <c r="AP45" s="21" t="str">
        <f t="shared" si="12"/>
        <v/>
      </c>
      <c r="AQ45" s="21" t="str">
        <f t="shared" si="12"/>
        <v/>
      </c>
      <c r="AR45" s="22" t="str">
        <f t="shared" si="12"/>
        <v/>
      </c>
      <c r="AS45" s="21" t="str">
        <f t="shared" si="12"/>
        <v/>
      </c>
      <c r="AT45" s="21" t="str">
        <f t="shared" si="12"/>
        <v/>
      </c>
    </row>
  </sheetData>
  <mergeCells count="45">
    <mergeCell ref="D4:F4"/>
    <mergeCell ref="K4:O4"/>
    <mergeCell ref="P4:S4"/>
    <mergeCell ref="Y4:AC4"/>
    <mergeCell ref="B3:F3"/>
    <mergeCell ref="AD4:AF4"/>
    <mergeCell ref="AJ4:AN4"/>
    <mergeCell ref="AO4:AR4"/>
    <mergeCell ref="D5:F5"/>
    <mergeCell ref="K5:O5"/>
    <mergeCell ref="P5:W5"/>
    <mergeCell ref="Y5:AC5"/>
    <mergeCell ref="AD5:AH5"/>
    <mergeCell ref="L7:O7"/>
    <mergeCell ref="Q7:T7"/>
    <mergeCell ref="V7:Y7"/>
    <mergeCell ref="AA7:AD7"/>
    <mergeCell ref="AF7:AI7"/>
    <mergeCell ref="AK7:AM7"/>
    <mergeCell ref="AO7:AQ7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S9"/>
    <mergeCell ref="T9:AB9"/>
    <mergeCell ref="AC9:AK9"/>
    <mergeCell ref="AL9:AT9"/>
    <mergeCell ref="K10:M10"/>
    <mergeCell ref="N10:P10"/>
    <mergeCell ref="Q10:S10"/>
    <mergeCell ref="T10:V10"/>
    <mergeCell ref="W10:Y10"/>
    <mergeCell ref="AO10:AQ10"/>
    <mergeCell ref="AR10:AT10"/>
    <mergeCell ref="Z10:AB10"/>
    <mergeCell ref="AC10:AE10"/>
    <mergeCell ref="AF10:AH10"/>
    <mergeCell ref="AI10:AK10"/>
    <mergeCell ref="AL10:AN10"/>
  </mergeCells>
  <phoneticPr fontId="25"/>
  <conditionalFormatting sqref="I14:I45">
    <cfRule type="expression" dxfId="28" priority="15">
      <formula>I14="遅延"</formula>
    </cfRule>
    <cfRule type="expression" dxfId="27" priority="16">
      <formula>I14="完了"</formula>
    </cfRule>
    <cfRule type="expression" dxfId="26" priority="17">
      <formula>I14="進行中"</formula>
    </cfRule>
    <cfRule type="expression" dxfId="25" priority="18">
      <formula>I14="未着手"</formula>
    </cfRule>
  </conditionalFormatting>
  <conditionalFormatting sqref="K11:AT11">
    <cfRule type="expression" dxfId="24" priority="14">
      <formula>AND(TODAY()&gt;=K$12,TODAY()&lt;=K$13)</formula>
    </cfRule>
  </conditionalFormatting>
  <conditionalFormatting sqref="K14:AT45">
    <cfRule type="expression" dxfId="23" priority="2">
      <formula>AND($C14="戦略・企画",$F14&lt;&gt;"",$G14&lt;&gt;"",$F14&lt;$G14,K$12&lt;=$G14,K$13&gt;=$F14,$H14&gt;0,K$12&lt;=$F14+($G14-$F14+1)*$H14-1)</formula>
    </cfRule>
    <cfRule type="expression" dxfId="22" priority="3">
      <formula>AND($C14="戦略・企画",$F14&lt;&gt;"",$G14&lt;&gt;"",$F14&lt;$G14,K$12&lt;=$G14,K$13&gt;=$F14)</formula>
    </cfRule>
    <cfRule type="expression" dxfId="21" priority="4">
      <formula>AND($C14="営業・販売",$F14&lt;&gt;"",$G14&lt;&gt;"",$F14&lt;$G14,K$12&lt;=$G14,K$13&gt;=$F14,$H14&gt;0,K$12&lt;=$F14+($G14-$F14+1)*$H14-1)</formula>
    </cfRule>
    <cfRule type="expression" dxfId="20" priority="5">
      <formula>AND($C14="営業・販売",$F14&lt;&gt;"",$G14&lt;&gt;"",$F14&lt;$G14,K$12&lt;=$G14,K$13&gt;=$F14)</formula>
    </cfRule>
    <cfRule type="expression" dxfId="19" priority="6">
      <formula>AND($C14="開発・制作",$F14&lt;&gt;"",$G14&lt;&gt;"",$F14&lt;$G14,K$12&lt;=$G14,K$13&gt;=$F14,$H14&gt;0,K$12&lt;=$F14+($G14-$F14+1)*$H14-1)</formula>
    </cfRule>
    <cfRule type="expression" dxfId="18" priority="7">
      <formula>AND($C14="開発・制作",$F14&lt;&gt;"",$G14&lt;&gt;"",$F14&lt;$G14,K$12&lt;=$G14,K$13&gt;=$F14)</formula>
    </cfRule>
    <cfRule type="expression" dxfId="17" priority="8">
      <formula>AND($C14="マーケティング",$F14&lt;&gt;"",$G14&lt;&gt;"",$F14&lt;$G14,K$12&lt;=$G14,K$13&gt;=$F14,$H14&gt;0,K$12&lt;=$F14+($G14-$F14+1)*$H14-1)</formula>
    </cfRule>
    <cfRule type="expression" dxfId="16" priority="9">
      <formula>AND($C14="マーケティング",$F14&lt;&gt;"",$G14&lt;&gt;"",$F14&lt;$G14,K$12&lt;=$G14,K$13&gt;=$F14)</formula>
    </cfRule>
    <cfRule type="expression" dxfId="15" priority="10">
      <formula>AND($C14="管理・総務",$F14&lt;&gt;"",$G14&lt;&gt;"",$F14&lt;$G14,K$12&lt;=$G14,K$13&gt;=$F14,$H14&gt;0,K$12&lt;=$F14+($G14-$F14+1)*$H14-1)</formula>
    </cfRule>
    <cfRule type="expression" dxfId="14" priority="11">
      <formula>AND($C14="管理・総務",$F14&lt;&gt;"",$G14&lt;&gt;"",$F14&lt;$G14,K$12&lt;=$G14,K$13&gt;=$F14)</formula>
    </cfRule>
    <cfRule type="expression" dxfId="13" priority="12">
      <formula>AND($F14&lt;&gt;"",$G14&lt;&gt;"",$F14&lt;$G14,K$12&lt;=$G14,K$13&gt;=$F14)</formula>
    </cfRule>
    <cfRule type="expression" dxfId="12" priority="13">
      <formula>AND(TODAY()&gt;=K$12,TODAY()&lt;=K$13)</formula>
    </cfRule>
  </conditionalFormatting>
  <dataValidations count="2">
    <dataValidation type="list" allowBlank="1" sqref="C14:C45" xr:uid="{00000000-0002-0000-0000-000000000000}">
      <formula1>"戦略・企画,営業・販売,開発・制作,マーケティング,管理・総務"</formula1>
      <formula2>0</formula2>
    </dataValidation>
    <dataValidation type="decimal" allowBlank="1" sqref="H14:H45" xr:uid="{00000000-0002-0000-0000-000001000000}">
      <formula1>0</formula1>
      <formula2>1</formula2>
    </dataValidation>
  </dataValidations>
  <printOptions horizontalCentered="1"/>
  <pageMargins left="0.23622047244094491" right="0.23622047244094491" top="0.47244094488188981" bottom="0.23622047244094491" header="0.47244094488188981" footer="0.23622047244094491"/>
  <pageSetup paperSize="8"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年間計画</vt:lpstr>
      <vt:lpstr>年間計画!Print_Area</vt:lpstr>
    </vt:vector>
  </TitlesOfParts>
  <Manager>canbeused.net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生活の便利技</dc:title>
  <dc:subject/>
  <dc:creator>inbl</dc:creator>
  <dc:description/>
  <cp:lastModifiedBy>inbl</cp:lastModifiedBy>
  <cp:revision>0</cp:revision>
  <cp:lastPrinted>2026-10-24T02:43:56Z</cp:lastPrinted>
  <dcterms:created xsi:type="dcterms:W3CDTF">2026-10-24T01:57:41Z</dcterms:created>
  <dcterms:modified xsi:type="dcterms:W3CDTF">2026-10-24T02:44:00Z</dcterms:modified>
  <dc:language>en-US</dc:language>
</cp:coreProperties>
</file>